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yungsun\Desktop\문서\아이디어\2018\홈가든 시즌6\"/>
    </mc:Choice>
  </mc:AlternateContent>
  <bookViews>
    <workbookView xWindow="0" yWindow="0" windowWidth="28800" windowHeight="12390" activeTab="4"/>
  </bookViews>
  <sheets>
    <sheet name="개요" sheetId="1" r:id="rId1"/>
    <sheet name="작물 업그레이드 UI" sheetId="2" r:id="rId2"/>
    <sheet name="조합 UI" sheetId="3" r:id="rId3"/>
    <sheet name="홈가든 시즌 6 컬렉션 UI" sheetId="4" r:id="rId4"/>
    <sheet name="카드 계산" sheetId="5" r:id="rId5"/>
    <sheet name="Sheet2" sheetId="6" r:id="rId6"/>
    <sheet name="Sheet3" sheetId="7" r:id="rId7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143" i="5" l="1"/>
  <c r="P143" i="5"/>
  <c r="Q143" i="5"/>
  <c r="N143" i="5"/>
  <c r="P142" i="5"/>
  <c r="O142" i="5"/>
  <c r="N142" i="5"/>
  <c r="Q142" i="5"/>
  <c r="J148" i="5"/>
  <c r="F128" i="5" l="1"/>
  <c r="L129" i="5"/>
  <c r="O118" i="5"/>
  <c r="O129" i="5" s="1"/>
  <c r="O116" i="5"/>
  <c r="O127" i="5" s="1"/>
  <c r="O117" i="5"/>
  <c r="O128" i="5" s="1"/>
  <c r="O115" i="5"/>
  <c r="O126" i="5" s="1"/>
  <c r="F130" i="5"/>
  <c r="M115" i="5"/>
  <c r="M116" i="5"/>
  <c r="M117" i="5"/>
  <c r="J115" i="5"/>
  <c r="J116" i="5"/>
  <c r="J117" i="5"/>
  <c r="J118" i="5"/>
  <c r="G115" i="5"/>
  <c r="G116" i="5"/>
  <c r="G118" i="5"/>
  <c r="G120" i="5"/>
  <c r="M114" i="5"/>
  <c r="J114" i="5"/>
  <c r="G114" i="5"/>
  <c r="D114" i="5"/>
  <c r="F120" i="5"/>
  <c r="F131" i="5" s="1"/>
  <c r="K36" i="7"/>
  <c r="K4" i="7"/>
  <c r="K5" i="7"/>
  <c r="K6" i="7"/>
  <c r="K7" i="7"/>
  <c r="K8" i="7"/>
  <c r="K9" i="7"/>
  <c r="K10" i="7"/>
  <c r="K11" i="7"/>
  <c r="K12" i="7"/>
  <c r="K13" i="7"/>
  <c r="K14" i="7"/>
  <c r="K15" i="7"/>
  <c r="K16" i="7"/>
  <c r="K17" i="7"/>
  <c r="K18" i="7"/>
  <c r="K19" i="7"/>
  <c r="K20" i="7"/>
  <c r="K21" i="7"/>
  <c r="K22" i="7"/>
  <c r="K23" i="7"/>
  <c r="K24" i="7"/>
  <c r="K25" i="7"/>
  <c r="K26" i="7"/>
  <c r="K27" i="7"/>
  <c r="K28" i="7"/>
  <c r="K29" i="7"/>
  <c r="K30" i="7"/>
  <c r="K31" i="7"/>
  <c r="K32" i="7"/>
  <c r="K33" i="7"/>
  <c r="K34" i="7"/>
  <c r="K35" i="7"/>
  <c r="K3" i="7"/>
  <c r="I4" i="7"/>
  <c r="I5" i="7"/>
  <c r="I6" i="7"/>
  <c r="I7" i="7"/>
  <c r="I8" i="7"/>
  <c r="I9" i="7"/>
  <c r="I10" i="7"/>
  <c r="I11" i="7"/>
  <c r="I12" i="7"/>
  <c r="I13" i="7"/>
  <c r="I14" i="7"/>
  <c r="I15" i="7"/>
  <c r="I16" i="7"/>
  <c r="I17" i="7"/>
  <c r="I18" i="7"/>
  <c r="I19" i="7"/>
  <c r="I20" i="7"/>
  <c r="I21" i="7"/>
  <c r="I22" i="7"/>
  <c r="I23" i="7"/>
  <c r="I24" i="7"/>
  <c r="I25" i="7"/>
  <c r="I26" i="7"/>
  <c r="I27" i="7"/>
  <c r="I28" i="7"/>
  <c r="I29" i="7"/>
  <c r="I30" i="7"/>
  <c r="I31" i="7"/>
  <c r="I32" i="7"/>
  <c r="I33" i="7"/>
  <c r="I34" i="7"/>
  <c r="I35" i="7"/>
  <c r="I3" i="7"/>
  <c r="H36" i="7"/>
  <c r="O114" i="5" l="1"/>
  <c r="O125" i="5" s="1"/>
  <c r="L117" i="5"/>
  <c r="L128" i="5" s="1"/>
  <c r="L116" i="5"/>
  <c r="L127" i="5" s="1"/>
  <c r="L115" i="5"/>
  <c r="L126" i="5" s="1"/>
  <c r="L114" i="5"/>
  <c r="I118" i="5"/>
  <c r="I129" i="5" s="1"/>
  <c r="I117" i="5"/>
  <c r="I128" i="5" s="1"/>
  <c r="I116" i="5"/>
  <c r="I127" i="5" s="1"/>
  <c r="I115" i="5"/>
  <c r="I114" i="5"/>
  <c r="F118" i="5"/>
  <c r="F129" i="5" s="1"/>
  <c r="F116" i="5"/>
  <c r="F127" i="5" s="1"/>
  <c r="F115" i="5"/>
  <c r="F114" i="5"/>
  <c r="C115" i="5"/>
  <c r="C116" i="5"/>
  <c r="C117" i="5"/>
  <c r="C118" i="5"/>
  <c r="C119" i="5"/>
  <c r="C120" i="5"/>
  <c r="C121" i="5"/>
  <c r="C114" i="5"/>
  <c r="C125" i="5" s="1"/>
  <c r="U79" i="5" l="1"/>
  <c r="U80" i="5"/>
  <c r="U81" i="5"/>
  <c r="U78" i="5"/>
  <c r="X88" i="5"/>
  <c r="X89" i="5"/>
  <c r="V88" i="5"/>
  <c r="T90" i="5"/>
  <c r="T91" i="5"/>
  <c r="T92" i="5"/>
  <c r="W137" i="5"/>
  <c r="V137" i="5"/>
  <c r="U137" i="5"/>
  <c r="T137" i="5"/>
  <c r="X137" i="5" s="1"/>
  <c r="W136" i="5"/>
  <c r="V136" i="5"/>
  <c r="U136" i="5"/>
  <c r="T136" i="5"/>
  <c r="X136" i="5" s="1"/>
  <c r="W135" i="5"/>
  <c r="V135" i="5"/>
  <c r="U135" i="5"/>
  <c r="T135" i="5"/>
  <c r="X135" i="5" s="1"/>
  <c r="W134" i="5"/>
  <c r="V134" i="5"/>
  <c r="U134" i="5"/>
  <c r="T134" i="5"/>
  <c r="X134" i="5" s="1"/>
  <c r="X138" i="5" s="1"/>
  <c r="W127" i="5"/>
  <c r="V127" i="5"/>
  <c r="U127" i="5"/>
  <c r="T127" i="5"/>
  <c r="X127" i="5" s="1"/>
  <c r="W126" i="5"/>
  <c r="V126" i="5"/>
  <c r="U126" i="5"/>
  <c r="T126" i="5"/>
  <c r="X126" i="5" s="1"/>
  <c r="W125" i="5"/>
  <c r="V125" i="5"/>
  <c r="U125" i="5"/>
  <c r="T125" i="5"/>
  <c r="X125" i="5" s="1"/>
  <c r="W124" i="5"/>
  <c r="V124" i="5"/>
  <c r="U124" i="5"/>
  <c r="T124" i="5"/>
  <c r="X124" i="5" s="1"/>
  <c r="X128" i="5" s="1"/>
  <c r="X118" i="5"/>
  <c r="W117" i="5"/>
  <c r="V117" i="5"/>
  <c r="V116" i="5"/>
  <c r="W116" i="5"/>
  <c r="W115" i="5"/>
  <c r="V115" i="5"/>
  <c r="U117" i="5"/>
  <c r="U116" i="5"/>
  <c r="U115" i="5"/>
  <c r="W114" i="5"/>
  <c r="V114" i="5"/>
  <c r="U114" i="5"/>
  <c r="T117" i="5"/>
  <c r="T116" i="5"/>
  <c r="T115" i="5"/>
  <c r="T114" i="5"/>
  <c r="X115" i="5"/>
  <c r="X116" i="5"/>
  <c r="X117" i="5"/>
  <c r="Q81" i="5"/>
  <c r="Q80" i="5"/>
  <c r="X87" i="5"/>
  <c r="X86" i="5"/>
  <c r="V87" i="5"/>
  <c r="V86" i="5"/>
  <c r="T88" i="5"/>
  <c r="T89" i="5"/>
  <c r="T87" i="5"/>
  <c r="Q82" i="5"/>
  <c r="Q79" i="5"/>
  <c r="Q78" i="5"/>
  <c r="S74" i="5"/>
  <c r="Q74" i="5" s="1"/>
  <c r="S72" i="5"/>
  <c r="Q72" i="5" s="1"/>
  <c r="S71" i="5"/>
  <c r="Q71" i="5" s="1"/>
  <c r="S70" i="5"/>
  <c r="Q70" i="5" s="1"/>
  <c r="Q73" i="5"/>
  <c r="F76" i="5"/>
  <c r="G76" i="5"/>
  <c r="H76" i="5"/>
  <c r="F77" i="5"/>
  <c r="G77" i="5"/>
  <c r="H77" i="5"/>
  <c r="F78" i="5"/>
  <c r="G78" i="5"/>
  <c r="H78" i="5"/>
  <c r="F79" i="5"/>
  <c r="G79" i="5"/>
  <c r="H79" i="5"/>
  <c r="F80" i="5"/>
  <c r="G80" i="5"/>
  <c r="H80" i="5"/>
  <c r="H75" i="5"/>
  <c r="G75" i="5"/>
  <c r="F75" i="5"/>
  <c r="H74" i="5"/>
  <c r="G74" i="5"/>
  <c r="F74" i="5"/>
  <c r="H73" i="5"/>
  <c r="G73" i="5"/>
  <c r="F73" i="5"/>
  <c r="H72" i="5"/>
  <c r="G72" i="5"/>
  <c r="H40" i="5"/>
  <c r="G40" i="5"/>
  <c r="G42" i="5"/>
  <c r="G43" i="5"/>
  <c r="H43" i="5"/>
  <c r="H42" i="5"/>
  <c r="H41" i="5"/>
  <c r="G41" i="5"/>
  <c r="F43" i="5"/>
  <c r="F41" i="5"/>
  <c r="F42" i="5"/>
  <c r="X114" i="5" l="1"/>
  <c r="Q83" i="5"/>
  <c r="Q69" i="5"/>
</calcChain>
</file>

<file path=xl/sharedStrings.xml><?xml version="1.0" encoding="utf-8"?>
<sst xmlns="http://schemas.openxmlformats.org/spreadsheetml/2006/main" count="220" uniqueCount="195">
  <si>
    <t>홈가든 시즌 6 UI</t>
    <phoneticPr fontId="1" type="noConversion"/>
  </si>
  <si>
    <t>날짜</t>
    <phoneticPr fontId="1" type="noConversion"/>
  </si>
  <si>
    <t>내용</t>
    <phoneticPr fontId="1" type="noConversion"/>
  </si>
  <si>
    <t>작성자</t>
    <phoneticPr fontId="1" type="noConversion"/>
  </si>
  <si>
    <t>2018.03.15</t>
    <phoneticPr fontId="1" type="noConversion"/>
  </si>
  <si>
    <t>초기 작성</t>
    <phoneticPr fontId="1" type="noConversion"/>
  </si>
  <si>
    <t>안명선</t>
    <phoneticPr fontId="1" type="noConversion"/>
  </si>
  <si>
    <t>작물 업그레이드 UI 수정</t>
    <phoneticPr fontId="1" type="noConversion"/>
  </si>
  <si>
    <t>작물 업그레이드 UI가 아래와 같이 수정된다.</t>
    <phoneticPr fontId="1" type="noConversion"/>
  </si>
  <si>
    <t>행운석 사용 UI 및 추가 비용 관련 UI를 업그레이드 UI 하단에서 좌측 하단으로 옮긴다.</t>
    <phoneticPr fontId="1" type="noConversion"/>
  </si>
  <si>
    <t>내 인벤토리에 스테인드글라스 작물 관련 아이템 분류가 새로 생성된다.</t>
    <phoneticPr fontId="1" type="noConversion"/>
  </si>
  <si>
    <t>업그레이드 재료 창에는 아래와 같이 재료 씨앗, 업그레이드 확률 증가 아이템, 물감(빨강, 초록, 파랑) 이렇게 5개의 아이템을 등록하는 창이 있다.</t>
    <phoneticPr fontId="1" type="noConversion"/>
  </si>
  <si>
    <t>씨앗 등록 창에는 씨앗 형태의 아이콘이, 업그레이드 확률 증가 아이템 등록창에는 병에 든 약 형태의 아이콘이,</t>
    <phoneticPr fontId="1" type="noConversion"/>
  </si>
  <si>
    <t>빨-초-파랑 물감의 경우에는 각 색과 각 색의 약자가 써진 붓이 물감을 칠하는 듯한 아이콘이 그려져 있다.</t>
  </si>
  <si>
    <t>조합 UI</t>
    <phoneticPr fontId="1" type="noConversion"/>
  </si>
  <si>
    <t>인벤토리에서 각 업그레이드 재료 아이템을 등록할 때 아래와 같이 팝업 창이 나와 재료 아이템을 얼마나 등록할지 물어본다.</t>
    <phoneticPr fontId="1" type="noConversion"/>
  </si>
  <si>
    <t>또한 재료를 등록 취소할 때도 얼마나 취소할 지 아래와 같이 팝업창이 나와 물어본다.</t>
    <phoneticPr fontId="1" type="noConversion"/>
  </si>
  <si>
    <t>또한 각 재료창에는 X 버튼이 있어 이를 클릭하면 해당 등록된 업그레이드 재료를 등록 취소 할 수 있다.</t>
    <phoneticPr fontId="1" type="noConversion"/>
  </si>
  <si>
    <t>홈가든 시즌 6 이전 작물의 경우 아래와 같이 씨앗 아이템만을 재료로 하기 때문에 씨앗 재료 등록창만 활성화 되어 있고 나머지는 비활성화 되어 있다.</t>
    <phoneticPr fontId="1" type="noConversion"/>
  </si>
  <si>
    <t>프린스 작물의 경우 아래와 같이 씨앗 아이템 및 업그레이드 확률 증가 아이템을 재료로 하기 때문에 업그레이드 확률 증가 아이템 및 씨앗 재료 등록창만 활성화 되어 있고 나머지는 비활성화 되어 있다.</t>
    <phoneticPr fontId="1" type="noConversion"/>
  </si>
  <si>
    <t>스테인드 글라스 작물의 경우 아래와 같이 RGB 물감 아이템 및 업그레이드 확률 증가 아이템을 재료로 하기 때문에 업그레이드 확률 증가 아이템 및 RGB물감 등록창만 활성화 되어 있고 나머지는 비활성화 되어 있다.</t>
    <phoneticPr fontId="1" type="noConversion"/>
  </si>
  <si>
    <t>조합 UI 왼쪽 상단에 분해 UI로 넘어가는 이동 버튼이 있다.</t>
    <phoneticPr fontId="1" type="noConversion"/>
  </si>
  <si>
    <t>(분해 UI에도 조합 UI로 넘어오는 이동버튼이 동일한 장소에 있다.)</t>
    <phoneticPr fontId="1" type="noConversion"/>
  </si>
  <si>
    <t>분해 UI로 이동</t>
    <phoneticPr fontId="1" type="noConversion"/>
  </si>
  <si>
    <t>조합 UI로 이동</t>
    <phoneticPr fontId="1" type="noConversion"/>
  </si>
  <si>
    <t>(드라이버와 스패너로 표현)</t>
    <phoneticPr fontId="1" type="noConversion"/>
  </si>
  <si>
    <t>(커피 추출 형태로 조합을 표현하기 때문에 커피포트 아이콘으로 표현)</t>
    <phoneticPr fontId="1" type="noConversion"/>
  </si>
  <si>
    <t>조합 연출 UI에서는 조합을 커피 추출 형태로 표현하기 때문에</t>
    <phoneticPr fontId="1" type="noConversion"/>
  </si>
  <si>
    <t>새로운 시스템인 조합의 경우 드립 커피 추출 형식을 빌어 표현되며 아래와 같은 UI를 갖는다.</t>
    <phoneticPr fontId="1" type="noConversion"/>
  </si>
  <si>
    <t>아래와 같이 엠스타 카페의 칠판에 드립 커피를 그린 형태로 유저에게 보여준다.</t>
    <phoneticPr fontId="1" type="noConversion"/>
  </si>
  <si>
    <t>최대 8 종류의 재료 아이템이 표시될 수 있다.</t>
  </si>
  <si>
    <t>그보다 적은 종류의 재료가 들어가면 아래와 같이 필요한 종류의 재료가 무엇인지만 중앙 정렬로 표시된다.)</t>
  </si>
  <si>
    <t>(최대 8 종의 재료 아이템 아이콘이 들어간다는 뜻일뿐,</t>
    <phoneticPr fontId="1" type="noConversion"/>
  </si>
  <si>
    <t>드립 커피 그림 위쪽 말풍선 안쪽에 조합 재료로 무엇이 필요한지 알려주는 아이콘들이 표시되어 있으며</t>
    <phoneticPr fontId="1" type="noConversion"/>
  </si>
  <si>
    <t>말풍선 아래에는 아래와 같이 세로로 긴 커피 주전가 위에 거름 종이가 있는 형태의 드립 커피 도구가 그려져 있으며</t>
    <phoneticPr fontId="1" type="noConversion"/>
  </si>
  <si>
    <t>유저가 조합을 클릭하면 아래와 같이 커피 컵이 움직이고 아이템이 나온다.</t>
    <phoneticPr fontId="1" type="noConversion"/>
  </si>
  <si>
    <t>유저는 해당 리스트에서 하나를 선택해 클릭하면 아래와 같이 테두리가 굵은 주황색으로 빛이 난다.B196</t>
    <phoneticPr fontId="1" type="noConversion"/>
  </si>
  <si>
    <t>만약 유저가 해당 아이템을 조합하는데 필요한 모든 재료를 가지고 있지 않거나 아직 해당 아이템을 만들 수 있는 조건이 마련되지 않았을 경우 아래와 같이 음영처리 된다.</t>
    <phoneticPr fontId="1" type="noConversion"/>
  </si>
  <si>
    <t>조합 아이템 리스트의 경우 각각 대표 아이템과 대표 아이템 이름이 스크롤 UI에 각 리스트에 표시된다.</t>
    <phoneticPr fontId="1" type="noConversion"/>
  </si>
  <si>
    <t>조합 버튼의 경우 유저가 아직 재료를 모두 준비하지 못했을 때는 비활성화 상태로</t>
    <phoneticPr fontId="1" type="noConversion"/>
  </si>
  <si>
    <t>유저가 재료를 모두 준비했을 때는 활성화 상태로 되어 있다.</t>
    <phoneticPr fontId="1" type="noConversion"/>
  </si>
  <si>
    <t>홈가든 시즌 6 컬렉션 UI</t>
    <phoneticPr fontId="1" type="noConversion"/>
  </si>
  <si>
    <t>조합 재료 아이콘의 경우 씨앗, 물감(빨강, 노랑, 파랑), 일반 아이템 이렇게 5종의 아이콘이 새로 들어가며 아래와 같이 생겼다.</t>
    <phoneticPr fontId="1" type="noConversion"/>
  </si>
  <si>
    <t>씨앗 재료 아이콘의 경우  씨앗 위에 새싹이 돋아 있는 형태로 아이콘이 생김.</t>
    <phoneticPr fontId="1" type="noConversion"/>
  </si>
  <si>
    <t>물감 아이콘의 경우 위와 같이 각각 색 이름이 들어 있는 물감을 짜고 있는 듯한 아이콘으로 한다.</t>
    <phoneticPr fontId="1" type="noConversion"/>
  </si>
  <si>
    <t>2018.03.21</t>
    <phoneticPr fontId="1" type="noConversion"/>
  </si>
  <si>
    <t>조합 관련 재료 아이콘 5종 추가</t>
    <phoneticPr fontId="1" type="noConversion"/>
  </si>
  <si>
    <t>안명선</t>
    <phoneticPr fontId="1" type="noConversion"/>
  </si>
  <si>
    <t>2018.04.02</t>
    <phoneticPr fontId="1" type="noConversion"/>
  </si>
  <si>
    <t>업그레이드 확률 표시 UI의 경우 업그레이드 UI 하단에서 업그레이드하는 작물의 프로필 ui 옆으로 이동시키며 실제 확률 수치를 보여준다.</t>
    <phoneticPr fontId="1" type="noConversion"/>
  </si>
  <si>
    <t>일반 아이템 아이콘의 경우 아래와 같이 여러 가지 것들이 상자에 담겨있는 모습을 하고 있다.</t>
    <phoneticPr fontId="1" type="noConversion"/>
  </si>
  <si>
    <t>홈가든 시즌 6 스테인드 글라스 작물 컬렉션은 아래와 같이 기존 메르헨 작물 밑에 생성된다.</t>
    <phoneticPr fontId="1" type="noConversion"/>
  </si>
  <si>
    <t>홈가든 시즌 6 프린스 작물의 경우 아래와 같이 기존 메르헨 작물에 메르헨 시즌2로 넘어가는 버튼이 붙고</t>
    <phoneticPr fontId="1" type="noConversion"/>
  </si>
  <si>
    <t>유저가 해당 버튼을 클릭하면 메르헨 시즌 2가 있는 페이지로 넘어가게 된다.</t>
    <phoneticPr fontId="1" type="noConversion"/>
  </si>
  <si>
    <t>메르헨 시즌 2 페이지에서도 메르헨 시즌 1으로 돌아가기 버튼을 클릭하면 메르헨 시즌 1 페이지로 되돌아 갈 수 있다.</t>
    <phoneticPr fontId="1" type="noConversion"/>
  </si>
  <si>
    <t>(유저가 처음 컬렉션 페이지를 열었을 때는 메르헨 시즌 2 페이지가 우선적으로 열린다.)</t>
    <phoneticPr fontId="1" type="noConversion"/>
  </si>
  <si>
    <t>프린스 작물의 경우 기존 메르헨 시즌 1 컬렉션과 동일한 시스템을 갖는다.</t>
    <phoneticPr fontId="1" type="noConversion"/>
  </si>
  <si>
    <t xml:space="preserve">홈가든 시즌 6 스테인드 글라스 작물 컬렉션 컨셉은 </t>
    <phoneticPr fontId="1" type="noConversion"/>
  </si>
  <si>
    <t>\\183.110.20.251\개인폴더\사업기획팀-안명선\홈가든6작물컨셉\스테인드글라스 작물 컬렉션\</t>
    <phoneticPr fontId="1" type="noConversion"/>
  </si>
  <si>
    <t>폴더의 '2018-03-20_홈가든 시즌 6 컬렉션_안명선.pptx' 문서 내용을 따른다.</t>
    <phoneticPr fontId="1" type="noConversion"/>
  </si>
  <si>
    <t>넷마블 확률 아이템 자체 규정에 의한 확률 표시 부분 수정
조합 UI에서 일반 아이템 아이콘 관련 내용 수정
홈가든 시즌 6 컬렉션 UI 관련 내용 수정</t>
    <phoneticPr fontId="1" type="noConversion"/>
  </si>
  <si>
    <t>홈가든 작업 내용</t>
    <phoneticPr fontId="1" type="noConversion"/>
  </si>
  <si>
    <t>홈가든 시스템 - 프린스, 스테인드글라스</t>
    <phoneticPr fontId="1" type="noConversion"/>
  </si>
  <si>
    <t>홈가든 시스템 - 헬퍼</t>
    <phoneticPr fontId="1" type="noConversion"/>
  </si>
  <si>
    <t>홈가든 작물 컨셉 - 프린스, 스테인드 글라스</t>
    <phoneticPr fontId="1" type="noConversion"/>
  </si>
  <si>
    <t>홈가든 UI</t>
    <phoneticPr fontId="1" type="noConversion"/>
  </si>
  <si>
    <t>홈가든 테이블</t>
    <phoneticPr fontId="1" type="noConversion"/>
  </si>
  <si>
    <t>성공 확률 UI</t>
    <phoneticPr fontId="1" type="noConversion"/>
  </si>
  <si>
    <t>홈가든 확률</t>
    <phoneticPr fontId="1" type="noConversion"/>
  </si>
  <si>
    <t>홈가든 보상 체계</t>
    <phoneticPr fontId="1" type="noConversion"/>
  </si>
  <si>
    <t>홈가든 보상을 어떻게 줄 것인가, 확률을 어떻게 줄 것인가, 스테인드 글라스 컬렉션 테이블을 어떻게 할 것인가를 가지고 작업을 해야 한다.</t>
    <phoneticPr fontId="1" type="noConversion"/>
  </si>
  <si>
    <t xml:space="preserve">홈가든 보상 : </t>
    <phoneticPr fontId="1" type="noConversion"/>
  </si>
  <si>
    <t>페인트 R, G, B</t>
    <phoneticPr fontId="1" type="noConversion"/>
  </si>
  <si>
    <t>홈가든 씨앗</t>
    <phoneticPr fontId="1" type="noConversion"/>
  </si>
  <si>
    <t>알바 테두리</t>
    <phoneticPr fontId="1" type="noConversion"/>
  </si>
  <si>
    <t>마법 나라 물약 - 스테인드글라스 용</t>
    <phoneticPr fontId="1" type="noConversion"/>
  </si>
  <si>
    <t>작물 변경권 - 전단계 스테인드 글라스 씨앗을 얻을 수 있게 해준다.</t>
    <phoneticPr fontId="1" type="noConversion"/>
  </si>
  <si>
    <t>페인트용 맞춤 씨앗들</t>
    <phoneticPr fontId="1" type="noConversion"/>
  </si>
  <si>
    <t>다른 페인트</t>
    <phoneticPr fontId="1" type="noConversion"/>
  </si>
  <si>
    <t>범용 페인트</t>
    <phoneticPr fontId="1" type="noConversion"/>
  </si>
  <si>
    <t>그달 용 페인트</t>
    <phoneticPr fontId="1" type="noConversion"/>
  </si>
  <si>
    <t>페인트용 아이템 번호 추가할 것</t>
    <phoneticPr fontId="1" type="noConversion"/>
  </si>
  <si>
    <t>컬렉션을 완성했을 때 씨앗이 나오도록 해야 한다. - 안해도 됨</t>
    <phoneticPr fontId="1" type="noConversion"/>
  </si>
  <si>
    <t>Big pot</t>
    <phoneticPr fontId="1" type="noConversion"/>
  </si>
  <si>
    <t>Wiretapping</t>
    <phoneticPr fontId="1" type="noConversion"/>
  </si>
  <si>
    <t>Donation</t>
    <phoneticPr fontId="1" type="noConversion"/>
  </si>
  <si>
    <t xml:space="preserve">kind : </t>
    <phoneticPr fontId="1" type="noConversion"/>
  </si>
  <si>
    <t>1 per cost</t>
    <phoneticPr fontId="1" type="noConversion"/>
  </si>
  <si>
    <t>card num</t>
    <phoneticPr fontId="1" type="noConversion"/>
  </si>
  <si>
    <t>amount</t>
    <phoneticPr fontId="1" type="noConversion"/>
  </si>
  <si>
    <t>No kind</t>
    <phoneticPr fontId="1" type="noConversion"/>
  </si>
  <si>
    <t>per score</t>
    <phoneticPr fontId="1" type="noConversion"/>
  </si>
  <si>
    <t>홈가든 씨앗</t>
    <phoneticPr fontId="1" type="noConversion"/>
  </si>
  <si>
    <t>범용 페인트</t>
    <phoneticPr fontId="1" type="noConversion"/>
  </si>
  <si>
    <t>그달 페인트</t>
    <phoneticPr fontId="1" type="noConversion"/>
  </si>
  <si>
    <t>씨앗</t>
    <phoneticPr fontId="1" type="noConversion"/>
  </si>
  <si>
    <t>x</t>
    <phoneticPr fontId="1" type="noConversion"/>
  </si>
  <si>
    <t>x</t>
    <phoneticPr fontId="1" type="noConversion"/>
  </si>
  <si>
    <t>wTreat-N</t>
    <phoneticPr fontId="1" type="noConversion"/>
  </si>
  <si>
    <t>wTreat-Y</t>
    <phoneticPr fontId="1" type="noConversion"/>
  </si>
  <si>
    <t>wTreat-A</t>
    <phoneticPr fontId="1" type="noConversion"/>
  </si>
  <si>
    <t>STreat-N</t>
    <phoneticPr fontId="1" type="noConversion"/>
  </si>
  <si>
    <t>STreat-Y</t>
    <phoneticPr fontId="1" type="noConversion"/>
  </si>
  <si>
    <t>STreat-A</t>
    <phoneticPr fontId="1" type="noConversion"/>
  </si>
  <si>
    <t>x</t>
    <phoneticPr fontId="1" type="noConversion"/>
  </si>
  <si>
    <t>w-treat</t>
    <phoneticPr fontId="1" type="noConversion"/>
  </si>
  <si>
    <t>s-treat</t>
    <phoneticPr fontId="1" type="noConversion"/>
  </si>
  <si>
    <t>Donation</t>
    <phoneticPr fontId="1" type="noConversion"/>
  </si>
  <si>
    <t>Big Pot</t>
    <phoneticPr fontId="1" type="noConversion"/>
  </si>
  <si>
    <t>Illegal</t>
    <phoneticPr fontId="1" type="noConversion"/>
  </si>
  <si>
    <t>D</t>
    <phoneticPr fontId="1" type="noConversion"/>
  </si>
  <si>
    <t>B</t>
    <phoneticPr fontId="1" type="noConversion"/>
  </si>
  <si>
    <t>W</t>
    <phoneticPr fontId="1" type="noConversion"/>
  </si>
  <si>
    <t>S</t>
    <phoneticPr fontId="1" type="noConversion"/>
  </si>
  <si>
    <t>I</t>
    <phoneticPr fontId="1" type="noConversion"/>
  </si>
  <si>
    <t>count</t>
    <phoneticPr fontId="1" type="noConversion"/>
  </si>
  <si>
    <t>Donation</t>
    <phoneticPr fontId="1" type="noConversion"/>
  </si>
  <si>
    <t>Big pot</t>
    <phoneticPr fontId="1" type="noConversion"/>
  </si>
  <si>
    <t>wTreat</t>
    <phoneticPr fontId="1" type="noConversion"/>
  </si>
  <si>
    <t>sTreat</t>
    <phoneticPr fontId="1" type="noConversion"/>
  </si>
  <si>
    <t>Illegal</t>
    <phoneticPr fontId="1" type="noConversion"/>
  </si>
  <si>
    <t>count-sum</t>
    <phoneticPr fontId="1" type="noConversion"/>
  </si>
  <si>
    <t>kind</t>
    <phoneticPr fontId="1" type="noConversion"/>
  </si>
  <si>
    <t>Init</t>
    <phoneticPr fontId="1" type="noConversion"/>
  </si>
  <si>
    <t>4명일 경우 유저가 해당 카드를 x개 이상 가질 확률</t>
    <phoneticPr fontId="1" type="noConversion"/>
  </si>
  <si>
    <t>한 사람당 4장씩 획득</t>
    <phoneticPr fontId="1" type="noConversion"/>
  </si>
  <si>
    <t>1~</t>
    <phoneticPr fontId="1" type="noConversion"/>
  </si>
  <si>
    <t>3~8</t>
    <phoneticPr fontId="1" type="noConversion"/>
  </si>
  <si>
    <t>2~4</t>
    <phoneticPr fontId="1" type="noConversion"/>
  </si>
  <si>
    <t>3~5</t>
    <phoneticPr fontId="1" type="noConversion"/>
  </si>
  <si>
    <t>주사위로 카드를 가져온다.</t>
    <phoneticPr fontId="1" type="noConversion"/>
  </si>
  <si>
    <t>&lt;- 이러면 주사위 게임이 되어 버림</t>
    <phoneticPr fontId="1" type="noConversion"/>
  </si>
  <si>
    <t>장당으로 계산?</t>
    <phoneticPr fontId="1" type="noConversion"/>
  </si>
  <si>
    <t>행동을 판다?</t>
    <phoneticPr fontId="1" type="noConversion"/>
  </si>
  <si>
    <t>메르헨</t>
    <phoneticPr fontId="1" type="noConversion"/>
  </si>
  <si>
    <t>메르헨 이야기</t>
    <phoneticPr fontId="1" type="noConversion"/>
  </si>
  <si>
    <t>메르헨 +</t>
    <phoneticPr fontId="1" type="noConversion"/>
  </si>
  <si>
    <t>스테인드글라스 2</t>
    <phoneticPr fontId="1" type="noConversion"/>
  </si>
  <si>
    <t>스테인드글라스 3</t>
    <phoneticPr fontId="1" type="noConversion"/>
  </si>
  <si>
    <t>스테인드글라스 1</t>
    <phoneticPr fontId="1" type="noConversion"/>
  </si>
  <si>
    <t>페이블</t>
    <phoneticPr fontId="1" type="noConversion"/>
  </si>
  <si>
    <t>페이블 +</t>
    <phoneticPr fontId="1" type="noConversion"/>
  </si>
  <si>
    <t>스.페이블+</t>
    <phoneticPr fontId="1" type="noConversion"/>
  </si>
  <si>
    <t>price</t>
    <phoneticPr fontId="1" type="noConversion"/>
  </si>
  <si>
    <t>mpoint</t>
    <phoneticPr fontId="1" type="noConversion"/>
  </si>
  <si>
    <t>Big</t>
    <phoneticPr fontId="1" type="noConversion"/>
  </si>
  <si>
    <t>Don</t>
    <phoneticPr fontId="1" type="noConversion"/>
  </si>
  <si>
    <t>I</t>
    <phoneticPr fontId="1" type="noConversion"/>
  </si>
  <si>
    <t>S</t>
    <phoneticPr fontId="1" type="noConversion"/>
  </si>
  <si>
    <t>In</t>
    <phoneticPr fontId="1" type="noConversion"/>
  </si>
  <si>
    <t>11~20</t>
    <phoneticPr fontId="1" type="noConversion"/>
  </si>
  <si>
    <t>21~30</t>
    <phoneticPr fontId="1" type="noConversion"/>
  </si>
  <si>
    <t>31~40</t>
    <phoneticPr fontId="1" type="noConversion"/>
  </si>
  <si>
    <t>41~50</t>
    <phoneticPr fontId="1" type="noConversion"/>
  </si>
  <si>
    <t>51~60</t>
    <phoneticPr fontId="1" type="noConversion"/>
  </si>
  <si>
    <t>61~70</t>
    <phoneticPr fontId="1" type="noConversion"/>
  </si>
  <si>
    <t>71~80</t>
    <phoneticPr fontId="1" type="noConversion"/>
  </si>
  <si>
    <t>81~90</t>
    <phoneticPr fontId="1" type="noConversion"/>
  </si>
  <si>
    <t>91~100</t>
    <phoneticPr fontId="1" type="noConversion"/>
  </si>
  <si>
    <t>101~110</t>
    <phoneticPr fontId="1" type="noConversion"/>
  </si>
  <si>
    <t>111~120</t>
    <phoneticPr fontId="1" type="noConversion"/>
  </si>
  <si>
    <t>121~130</t>
    <phoneticPr fontId="1" type="noConversion"/>
  </si>
  <si>
    <t>131~140</t>
    <phoneticPr fontId="1" type="noConversion"/>
  </si>
  <si>
    <t>141~150</t>
    <phoneticPr fontId="1" type="noConversion"/>
  </si>
  <si>
    <t>151~160</t>
    <phoneticPr fontId="1" type="noConversion"/>
  </si>
  <si>
    <t>161~170</t>
    <phoneticPr fontId="1" type="noConversion"/>
  </si>
  <si>
    <t>171~180</t>
    <phoneticPr fontId="1" type="noConversion"/>
  </si>
  <si>
    <t>181~190</t>
    <phoneticPr fontId="1" type="noConversion"/>
  </si>
  <si>
    <t>191~200</t>
    <phoneticPr fontId="1" type="noConversion"/>
  </si>
  <si>
    <t>201~210</t>
    <phoneticPr fontId="1" type="noConversion"/>
  </si>
  <si>
    <t>211~220</t>
    <phoneticPr fontId="1" type="noConversion"/>
  </si>
  <si>
    <t>221~230</t>
    <phoneticPr fontId="1" type="noConversion"/>
  </si>
  <si>
    <t>231~240</t>
    <phoneticPr fontId="1" type="noConversion"/>
  </si>
  <si>
    <t>241~250</t>
    <phoneticPr fontId="1" type="noConversion"/>
  </si>
  <si>
    <t>251~260</t>
    <phoneticPr fontId="1" type="noConversion"/>
  </si>
  <si>
    <t>261~270</t>
    <phoneticPr fontId="1" type="noConversion"/>
  </si>
  <si>
    <t>271~280</t>
    <phoneticPr fontId="1" type="noConversion"/>
  </si>
  <si>
    <t>281~290</t>
    <phoneticPr fontId="1" type="noConversion"/>
  </si>
  <si>
    <t>291~300</t>
    <phoneticPr fontId="1" type="noConversion"/>
  </si>
  <si>
    <t>Wt</t>
    <phoneticPr fontId="1" type="noConversion"/>
  </si>
  <si>
    <t>St</t>
    <phoneticPr fontId="1" type="noConversion"/>
  </si>
  <si>
    <t>엠포인트 * (한정 개수 - 필요 개수)/한정 개수</t>
    <phoneticPr fontId="1" type="noConversion"/>
  </si>
  <si>
    <t>모을 수 있는 확률은?</t>
    <phoneticPr fontId="1" type="noConversion"/>
  </si>
  <si>
    <t>초반 획득 확률?</t>
    <phoneticPr fontId="1" type="noConversion"/>
  </si>
  <si>
    <t>내가 가져갈 확률?</t>
    <phoneticPr fontId="1" type="noConversion"/>
  </si>
  <si>
    <t>4장</t>
    <phoneticPr fontId="1" type="noConversion"/>
  </si>
  <si>
    <t>1 per</t>
    <phoneticPr fontId="1" type="noConversion"/>
  </si>
  <si>
    <t>1 생일 파티 초대권</t>
    <phoneticPr fontId="1" type="noConversion"/>
  </si>
  <si>
    <t>Illegal</t>
    <phoneticPr fontId="1" type="noConversion"/>
  </si>
  <si>
    <t>friend</t>
    <phoneticPr fontId="1" type="noConversion"/>
  </si>
  <si>
    <t>enermy</t>
    <phoneticPr fontId="1" type="noConversion"/>
  </si>
  <si>
    <t>엠포인트</t>
    <phoneticPr fontId="1" type="noConversion"/>
  </si>
  <si>
    <t>illegal x</t>
    <phoneticPr fontId="1" type="noConversion"/>
  </si>
  <si>
    <t>2+1.</t>
    <phoneticPr fontId="1" type="noConversion"/>
  </si>
  <si>
    <t>2-1.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</si>
</sst>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.0000%"/>
    <numFmt numFmtId="177" formatCode="0_);[Red]\(0\)"/>
  </numFmts>
  <fonts count="16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2"/>
      <charset val="129"/>
      <scheme val="minor"/>
    </font>
    <font>
      <b/>
      <sz val="20"/>
      <color theme="1"/>
      <name val="맑은 고딕"/>
      <family val="3"/>
      <charset val="129"/>
      <scheme val="minor"/>
    </font>
    <font>
      <b/>
      <sz val="10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u/>
      <sz val="10"/>
      <color theme="10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color theme="1"/>
      <name val="맑은 고딕"/>
      <family val="2"/>
      <charset val="129"/>
      <scheme val="minor"/>
    </font>
    <font>
      <sz val="8"/>
      <color theme="1"/>
      <name val="맑은 고딕"/>
      <family val="3"/>
      <charset val="129"/>
      <scheme val="minor"/>
    </font>
    <font>
      <sz val="8"/>
      <color rgb="FFFF0000"/>
      <name val="맑은 고딕"/>
      <family val="2"/>
      <charset val="129"/>
      <scheme val="minor"/>
    </font>
    <font>
      <sz val="8"/>
      <color theme="7" tint="-0.249977111117893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sz val="8"/>
      <color rgb="FF00B050"/>
      <name val="맑은 고딕"/>
      <family val="3"/>
      <charset val="129"/>
      <scheme val="minor"/>
    </font>
    <font>
      <sz val="8"/>
      <color rgb="FFFF0000"/>
      <name val="맑은 고딕"/>
      <family val="3"/>
      <charset val="129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3">
    <xf numFmtId="0" fontId="0" fillId="0" borderId="0">
      <alignment vertical="center"/>
    </xf>
    <xf numFmtId="0" fontId="5" fillId="0" borderId="0" applyNumberFormat="0" applyFill="0" applyBorder="0" applyAlignment="0" applyProtection="0">
      <alignment vertical="center"/>
    </xf>
    <xf numFmtId="9" fontId="8" fillId="0" borderId="0" applyFont="0" applyFill="0" applyBorder="0" applyAlignment="0" applyProtection="0">
      <alignment vertical="center"/>
    </xf>
  </cellStyleXfs>
  <cellXfs count="106">
    <xf numFmtId="0" fontId="0" fillId="0" borderId="0" xfId="0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2" fillId="2" borderId="1" xfId="0" applyFont="1" applyFill="1" applyBorder="1">
      <alignment vertical="center"/>
    </xf>
    <xf numFmtId="0" fontId="4" fillId="3" borderId="1" xfId="0" applyFont="1" applyFill="1" applyBorder="1">
      <alignment vertical="center"/>
    </xf>
    <xf numFmtId="0" fontId="2" fillId="2" borderId="1" xfId="0" applyFont="1" applyFill="1" applyBorder="1" applyAlignment="1">
      <alignment vertical="center" wrapText="1"/>
    </xf>
    <xf numFmtId="0" fontId="2" fillId="2" borderId="0" xfId="0" quotePrefix="1" applyFont="1" applyFill="1">
      <alignment vertical="center"/>
    </xf>
    <xf numFmtId="0" fontId="6" fillId="2" borderId="0" xfId="1" applyFont="1" applyFill="1">
      <alignment vertical="center"/>
    </xf>
    <xf numFmtId="0" fontId="7" fillId="2" borderId="0" xfId="0" applyFont="1" applyFill="1">
      <alignment vertical="center"/>
    </xf>
    <xf numFmtId="0" fontId="9" fillId="0" borderId="0" xfId="0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0" fillId="0" borderId="0" xfId="0" applyFont="1">
      <alignment vertical="center"/>
    </xf>
    <xf numFmtId="0" fontId="9" fillId="0" borderId="0" xfId="0" applyFont="1">
      <alignment vertical="center"/>
    </xf>
    <xf numFmtId="0" fontId="11" fillId="0" borderId="0" xfId="0" applyFont="1">
      <alignment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0" borderId="0" xfId="0" applyFont="1">
      <alignment vertical="center"/>
    </xf>
    <xf numFmtId="0" fontId="13" fillId="0" borderId="0" xfId="0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0" fontId="14" fillId="0" borderId="0" xfId="0" applyFont="1">
      <alignment vertical="center"/>
    </xf>
    <xf numFmtId="0" fontId="15" fillId="0" borderId="0" xfId="0" applyFont="1" applyAlignment="1">
      <alignment horizontal="center" vertical="center"/>
    </xf>
    <xf numFmtId="0" fontId="15" fillId="0" borderId="0" xfId="0" applyFont="1">
      <alignment vertical="center"/>
    </xf>
    <xf numFmtId="0" fontId="10" fillId="0" borderId="1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9" fillId="4" borderId="0" xfId="0" applyFont="1" applyFill="1" applyAlignment="1">
      <alignment horizontal="center" vertical="center"/>
    </xf>
    <xf numFmtId="176" fontId="9" fillId="0" borderId="0" xfId="2" applyNumberFormat="1" applyFont="1">
      <alignment vertical="center"/>
    </xf>
    <xf numFmtId="0" fontId="9" fillId="0" borderId="0" xfId="2" applyNumberFormat="1" applyFont="1">
      <alignment vertical="center"/>
    </xf>
    <xf numFmtId="0" fontId="9" fillId="0" borderId="3" xfId="0" applyFont="1" applyBorder="1">
      <alignment vertical="center"/>
    </xf>
    <xf numFmtId="0" fontId="9" fillId="0" borderId="4" xfId="0" applyFont="1" applyBorder="1">
      <alignment vertical="center"/>
    </xf>
    <xf numFmtId="0" fontId="9" fillId="0" borderId="5" xfId="0" applyFont="1" applyBorder="1">
      <alignment vertical="center"/>
    </xf>
    <xf numFmtId="0" fontId="9" fillId="0" borderId="6" xfId="0" applyFont="1" applyBorder="1">
      <alignment vertical="center"/>
    </xf>
    <xf numFmtId="0" fontId="9" fillId="0" borderId="7" xfId="0" applyFont="1" applyBorder="1">
      <alignment vertical="center"/>
    </xf>
    <xf numFmtId="0" fontId="9" fillId="0" borderId="8" xfId="0" applyFont="1" applyBorder="1">
      <alignment vertical="center"/>
    </xf>
    <xf numFmtId="0" fontId="9" fillId="0" borderId="0" xfId="0" quotePrefix="1" applyFont="1">
      <alignment vertical="center"/>
    </xf>
    <xf numFmtId="0" fontId="9" fillId="0" borderId="2" xfId="0" applyFont="1" applyBorder="1">
      <alignment vertical="center"/>
    </xf>
    <xf numFmtId="0" fontId="0" fillId="2" borderId="0" xfId="0" applyFill="1">
      <alignment vertical="center"/>
    </xf>
    <xf numFmtId="0" fontId="0" fillId="2" borderId="1" xfId="0" applyFill="1" applyBorder="1">
      <alignment vertical="center"/>
    </xf>
    <xf numFmtId="0" fontId="0" fillId="2" borderId="9" xfId="0" applyFill="1" applyBorder="1">
      <alignment vertical="center"/>
    </xf>
    <xf numFmtId="0" fontId="0" fillId="2" borderId="10" xfId="0" applyFill="1" applyBorder="1">
      <alignment vertical="center"/>
    </xf>
    <xf numFmtId="0" fontId="0" fillId="2" borderId="11" xfId="0" applyFill="1" applyBorder="1">
      <alignment vertical="center"/>
    </xf>
    <xf numFmtId="0" fontId="0" fillId="2" borderId="12" xfId="0" applyFill="1" applyBorder="1">
      <alignment vertical="center"/>
    </xf>
    <xf numFmtId="0" fontId="0" fillId="2" borderId="13" xfId="0" applyFill="1" applyBorder="1">
      <alignment vertical="center"/>
    </xf>
    <xf numFmtId="0" fontId="0" fillId="2" borderId="14" xfId="0" applyFill="1" applyBorder="1">
      <alignment vertical="center"/>
    </xf>
    <xf numFmtId="0" fontId="0" fillId="2" borderId="15" xfId="0" applyFill="1" applyBorder="1">
      <alignment vertical="center"/>
    </xf>
    <xf numFmtId="0" fontId="0" fillId="2" borderId="16" xfId="0" applyFill="1" applyBorder="1">
      <alignment vertical="center"/>
    </xf>
    <xf numFmtId="0" fontId="0" fillId="2" borderId="22" xfId="0" applyFill="1" applyBorder="1">
      <alignment vertical="center"/>
    </xf>
    <xf numFmtId="0" fontId="0" fillId="2" borderId="23" xfId="0" applyFill="1" applyBorder="1">
      <alignment vertical="center"/>
    </xf>
    <xf numFmtId="0" fontId="0" fillId="2" borderId="24" xfId="0" applyFill="1" applyBorder="1">
      <alignment vertical="center"/>
    </xf>
    <xf numFmtId="0" fontId="0" fillId="2" borderId="25" xfId="0" applyFill="1" applyBorder="1">
      <alignment vertical="center"/>
    </xf>
    <xf numFmtId="0" fontId="0" fillId="2" borderId="26" xfId="0" applyFill="1" applyBorder="1">
      <alignment vertical="center"/>
    </xf>
    <xf numFmtId="0" fontId="0" fillId="2" borderId="27" xfId="0" applyFill="1" applyBorder="1">
      <alignment vertical="center"/>
    </xf>
    <xf numFmtId="0" fontId="0" fillId="2" borderId="28" xfId="0" applyFill="1" applyBorder="1">
      <alignment vertical="center"/>
    </xf>
    <xf numFmtId="0" fontId="0" fillId="2" borderId="29" xfId="0" applyFill="1" applyBorder="1">
      <alignment vertical="center"/>
    </xf>
    <xf numFmtId="0" fontId="0" fillId="5" borderId="7" xfId="0" applyFill="1" applyBorder="1">
      <alignment vertical="center"/>
    </xf>
    <xf numFmtId="0" fontId="0" fillId="5" borderId="21" xfId="0" applyFill="1" applyBorder="1">
      <alignment vertical="center"/>
    </xf>
    <xf numFmtId="0" fontId="0" fillId="5" borderId="18" xfId="0" applyFill="1" applyBorder="1">
      <alignment vertical="center"/>
    </xf>
    <xf numFmtId="0" fontId="0" fillId="5" borderId="6" xfId="0" applyFill="1" applyBorder="1">
      <alignment vertical="center"/>
    </xf>
    <xf numFmtId="0" fontId="0" fillId="5" borderId="17" xfId="0" applyFill="1" applyBorder="1">
      <alignment vertical="center"/>
    </xf>
    <xf numFmtId="0" fontId="0" fillId="5" borderId="19" xfId="0" applyFill="1" applyBorder="1">
      <alignment vertical="center"/>
    </xf>
    <xf numFmtId="0" fontId="0" fillId="5" borderId="0" xfId="0" applyFill="1" applyBorder="1">
      <alignment vertical="center"/>
    </xf>
    <xf numFmtId="0" fontId="0" fillId="5" borderId="20" xfId="0" applyFill="1" applyBorder="1">
      <alignment vertical="center"/>
    </xf>
    <xf numFmtId="0" fontId="0" fillId="5" borderId="8" xfId="0" applyFill="1" applyBorder="1">
      <alignment vertical="center"/>
    </xf>
    <xf numFmtId="0" fontId="0" fillId="5" borderId="0" xfId="0" applyFill="1">
      <alignment vertical="center"/>
    </xf>
    <xf numFmtId="0" fontId="0" fillId="4" borderId="0" xfId="0" applyFill="1">
      <alignment vertical="center"/>
    </xf>
    <xf numFmtId="0" fontId="0" fillId="6" borderId="0" xfId="0" applyFill="1">
      <alignment vertical="center"/>
    </xf>
    <xf numFmtId="0" fontId="0" fillId="6" borderId="17" xfId="0" applyFill="1" applyBorder="1">
      <alignment vertical="center"/>
    </xf>
    <xf numFmtId="0" fontId="0" fillId="6" borderId="18" xfId="0" applyFill="1" applyBorder="1">
      <alignment vertical="center"/>
    </xf>
    <xf numFmtId="0" fontId="0" fillId="6" borderId="6" xfId="0" applyFill="1" applyBorder="1">
      <alignment vertical="center"/>
    </xf>
    <xf numFmtId="0" fontId="0" fillId="6" borderId="19" xfId="0" applyFill="1" applyBorder="1">
      <alignment vertical="center"/>
    </xf>
    <xf numFmtId="0" fontId="0" fillId="6" borderId="0" xfId="0" applyFill="1" applyBorder="1">
      <alignment vertical="center"/>
    </xf>
    <xf numFmtId="0" fontId="0" fillId="6" borderId="7" xfId="0" applyFill="1" applyBorder="1">
      <alignment vertical="center"/>
    </xf>
    <xf numFmtId="0" fontId="0" fillId="6" borderId="20" xfId="0" applyFill="1" applyBorder="1">
      <alignment vertical="center"/>
    </xf>
    <xf numFmtId="0" fontId="0" fillId="6" borderId="21" xfId="0" applyFill="1" applyBorder="1">
      <alignment vertical="center"/>
    </xf>
    <xf numFmtId="0" fontId="0" fillId="6" borderId="8" xfId="0" applyFill="1" applyBorder="1">
      <alignment vertical="center"/>
    </xf>
    <xf numFmtId="0" fontId="0" fillId="4" borderId="17" xfId="0" applyFill="1" applyBorder="1">
      <alignment vertical="center"/>
    </xf>
    <xf numFmtId="0" fontId="0" fillId="4" borderId="18" xfId="0" applyFill="1" applyBorder="1">
      <alignment vertical="center"/>
    </xf>
    <xf numFmtId="0" fontId="0" fillId="4" borderId="6" xfId="0" applyFill="1" applyBorder="1">
      <alignment vertical="center"/>
    </xf>
    <xf numFmtId="0" fontId="0" fillId="4" borderId="19" xfId="0" applyFill="1" applyBorder="1">
      <alignment vertical="center"/>
    </xf>
    <xf numFmtId="0" fontId="0" fillId="4" borderId="0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20" xfId="0" applyFill="1" applyBorder="1">
      <alignment vertical="center"/>
    </xf>
    <xf numFmtId="0" fontId="0" fillId="4" borderId="21" xfId="0" applyFill="1" applyBorder="1">
      <alignment vertical="center"/>
    </xf>
    <xf numFmtId="0" fontId="0" fillId="4" borderId="8" xfId="0" applyFill="1" applyBorder="1">
      <alignment vertical="center"/>
    </xf>
    <xf numFmtId="49" fontId="0" fillId="0" borderId="0" xfId="0" applyNumberFormat="1" applyAlignment="1">
      <alignment horizontal="center" vertical="center"/>
    </xf>
    <xf numFmtId="0" fontId="0" fillId="0" borderId="0" xfId="0" applyNumberFormat="1" applyAlignment="1">
      <alignment horizontal="center" vertical="center"/>
    </xf>
    <xf numFmtId="177" fontId="0" fillId="0" borderId="0" xfId="0" applyNumberFormat="1" applyAlignment="1">
      <alignment horizontal="center" vertical="center"/>
    </xf>
    <xf numFmtId="49" fontId="0" fillId="0" borderId="0" xfId="0" applyNumberFormat="1" applyFill="1" applyAlignment="1">
      <alignment horizontal="center" vertical="center"/>
    </xf>
    <xf numFmtId="0" fontId="0" fillId="0" borderId="0" xfId="0" applyNumberFormat="1" applyFill="1" applyAlignment="1">
      <alignment horizontal="center" vertical="center"/>
    </xf>
    <xf numFmtId="0" fontId="9" fillId="0" borderId="17" xfId="0" applyFont="1" applyBorder="1">
      <alignment vertical="center"/>
    </xf>
    <xf numFmtId="0" fontId="9" fillId="0" borderId="18" xfId="0" applyFont="1" applyBorder="1">
      <alignment vertical="center"/>
    </xf>
    <xf numFmtId="0" fontId="9" fillId="0" borderId="19" xfId="0" applyFont="1" applyBorder="1">
      <alignment vertical="center"/>
    </xf>
    <xf numFmtId="0" fontId="9" fillId="0" borderId="0" xfId="0" applyFont="1" applyBorder="1">
      <alignment vertical="center"/>
    </xf>
    <xf numFmtId="0" fontId="9" fillId="0" borderId="19" xfId="0" quotePrefix="1" applyFont="1" applyBorder="1">
      <alignment vertical="center"/>
    </xf>
    <xf numFmtId="0" fontId="9" fillId="0" borderId="20" xfId="0" quotePrefix="1" applyFont="1" applyBorder="1">
      <alignment vertical="center"/>
    </xf>
    <xf numFmtId="0" fontId="9" fillId="0" borderId="21" xfId="0" applyFont="1" applyBorder="1">
      <alignment vertical="center"/>
    </xf>
    <xf numFmtId="0" fontId="9" fillId="0" borderId="20" xfId="0" applyFont="1" applyBorder="1">
      <alignment vertical="center"/>
    </xf>
    <xf numFmtId="0" fontId="9" fillId="0" borderId="19" xfId="0" quotePrefix="1" applyNumberFormat="1" applyFont="1" applyBorder="1">
      <alignment vertical="center"/>
    </xf>
    <xf numFmtId="0" fontId="9" fillId="3" borderId="0" xfId="0" applyFont="1" applyFill="1">
      <alignment vertical="center"/>
    </xf>
    <xf numFmtId="0" fontId="9" fillId="3" borderId="19" xfId="0" applyFont="1" applyFill="1" applyBorder="1">
      <alignment vertical="center"/>
    </xf>
    <xf numFmtId="0" fontId="9" fillId="3" borderId="0" xfId="0" applyFont="1" applyFill="1" applyBorder="1">
      <alignment vertical="center"/>
    </xf>
    <xf numFmtId="0" fontId="9" fillId="3" borderId="7" xfId="0" applyFont="1" applyFill="1" applyBorder="1">
      <alignment vertical="center"/>
    </xf>
    <xf numFmtId="0" fontId="9" fillId="3" borderId="19" xfId="0" quotePrefix="1" applyFont="1" applyFill="1" applyBorder="1">
      <alignment vertical="center"/>
    </xf>
  </cellXfs>
  <cellStyles count="3">
    <cellStyle name="백분율" xfId="2" builtinId="5"/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jpeg"/><Relationship Id="rId13" Type="http://schemas.openxmlformats.org/officeDocument/2006/relationships/image" Target="../media/image28.png"/><Relationship Id="rId18" Type="http://schemas.openxmlformats.org/officeDocument/2006/relationships/image" Target="../media/image33.jpeg"/><Relationship Id="rId3" Type="http://schemas.openxmlformats.org/officeDocument/2006/relationships/image" Target="../media/image18.png"/><Relationship Id="rId21" Type="http://schemas.openxmlformats.org/officeDocument/2006/relationships/image" Target="../media/image36.png"/><Relationship Id="rId7" Type="http://schemas.openxmlformats.org/officeDocument/2006/relationships/image" Target="../media/image22.jpeg"/><Relationship Id="rId12" Type="http://schemas.openxmlformats.org/officeDocument/2006/relationships/image" Target="../media/image27.jpeg"/><Relationship Id="rId17" Type="http://schemas.openxmlformats.org/officeDocument/2006/relationships/image" Target="../media/image32.png"/><Relationship Id="rId2" Type="http://schemas.openxmlformats.org/officeDocument/2006/relationships/image" Target="../media/image17.png"/><Relationship Id="rId16" Type="http://schemas.openxmlformats.org/officeDocument/2006/relationships/image" Target="../media/image31.png"/><Relationship Id="rId20" Type="http://schemas.openxmlformats.org/officeDocument/2006/relationships/image" Target="../media/image35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jpeg"/><Relationship Id="rId5" Type="http://schemas.openxmlformats.org/officeDocument/2006/relationships/image" Target="../media/image20.jpeg"/><Relationship Id="rId15" Type="http://schemas.openxmlformats.org/officeDocument/2006/relationships/image" Target="../media/image30.png"/><Relationship Id="rId23" Type="http://schemas.openxmlformats.org/officeDocument/2006/relationships/image" Target="../media/image38.png"/><Relationship Id="rId10" Type="http://schemas.openxmlformats.org/officeDocument/2006/relationships/image" Target="../media/image25.jpeg"/><Relationship Id="rId19" Type="http://schemas.openxmlformats.org/officeDocument/2006/relationships/image" Target="../media/image34.jpeg"/><Relationship Id="rId4" Type="http://schemas.openxmlformats.org/officeDocument/2006/relationships/image" Target="../media/image19.png"/><Relationship Id="rId9" Type="http://schemas.openxmlformats.org/officeDocument/2006/relationships/image" Target="../media/image24.jpeg"/><Relationship Id="rId14" Type="http://schemas.openxmlformats.org/officeDocument/2006/relationships/image" Target="../media/image29.png"/><Relationship Id="rId22" Type="http://schemas.openxmlformats.org/officeDocument/2006/relationships/image" Target="../media/image3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4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42</xdr:row>
      <xdr:rowOff>0</xdr:rowOff>
    </xdr:from>
    <xdr:to>
      <xdr:col>40</xdr:col>
      <xdr:colOff>197670</xdr:colOff>
      <xdr:row>51</xdr:row>
      <xdr:rowOff>96916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0025" y="7429500"/>
          <a:ext cx="7998645" cy="16399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22</xdr:col>
      <xdr:colOff>146300</xdr:colOff>
      <xdr:row>78</xdr:row>
      <xdr:rowOff>133376</xdr:rowOff>
    </xdr:to>
    <xdr:pic>
      <xdr:nvPicPr>
        <xdr:cNvPr id="59" name="그림 5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" y="15487650"/>
          <a:ext cx="4346825" cy="30482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1</xdr:rowOff>
    </xdr:from>
    <xdr:to>
      <xdr:col>14</xdr:col>
      <xdr:colOff>161925</xdr:colOff>
      <xdr:row>177</xdr:row>
      <xdr:rowOff>131135</xdr:rowOff>
    </xdr:to>
    <xdr:pic>
      <xdr:nvPicPr>
        <xdr:cNvPr id="98" name="그림 9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025" y="16344901"/>
          <a:ext cx="2762250" cy="150273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169</xdr:row>
      <xdr:rowOff>0</xdr:rowOff>
    </xdr:from>
    <xdr:to>
      <xdr:col>30</xdr:col>
      <xdr:colOff>183507</xdr:colOff>
      <xdr:row>177</xdr:row>
      <xdr:rowOff>142875</xdr:rowOff>
    </xdr:to>
    <xdr:pic>
      <xdr:nvPicPr>
        <xdr:cNvPr id="109" name="그림 10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00425" y="16516350"/>
          <a:ext cx="2783832" cy="1514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5</xdr:col>
      <xdr:colOff>108283</xdr:colOff>
      <xdr:row>89</xdr:row>
      <xdr:rowOff>8457</xdr:rowOff>
    </xdr:to>
    <xdr:pic>
      <xdr:nvPicPr>
        <xdr:cNvPr id="110" name="그림 10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" y="16687800"/>
          <a:ext cx="908383" cy="86570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84</xdr:row>
      <xdr:rowOff>0</xdr:rowOff>
    </xdr:from>
    <xdr:to>
      <xdr:col>10</xdr:col>
      <xdr:colOff>108283</xdr:colOff>
      <xdr:row>89</xdr:row>
      <xdr:rowOff>8457</xdr:rowOff>
    </xdr:to>
    <xdr:pic>
      <xdr:nvPicPr>
        <xdr:cNvPr id="111" name="그림 1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0150" y="16687800"/>
          <a:ext cx="908383" cy="86570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84</xdr:row>
      <xdr:rowOff>0</xdr:rowOff>
    </xdr:from>
    <xdr:to>
      <xdr:col>15</xdr:col>
      <xdr:colOff>163151</xdr:colOff>
      <xdr:row>89</xdr:row>
      <xdr:rowOff>14554</xdr:rowOff>
    </xdr:to>
    <xdr:pic>
      <xdr:nvPicPr>
        <xdr:cNvPr id="112" name="그림 1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00275" y="16687800"/>
          <a:ext cx="963251" cy="871804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84</xdr:row>
      <xdr:rowOff>0</xdr:rowOff>
    </xdr:from>
    <xdr:to>
      <xdr:col>21</xdr:col>
      <xdr:colOff>5802</xdr:colOff>
      <xdr:row>89</xdr:row>
      <xdr:rowOff>32843</xdr:rowOff>
    </xdr:to>
    <xdr:pic>
      <xdr:nvPicPr>
        <xdr:cNvPr id="113" name="그림 1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00400" y="16687800"/>
          <a:ext cx="1005927" cy="89009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84</xdr:row>
      <xdr:rowOff>0</xdr:rowOff>
    </xdr:from>
    <xdr:to>
      <xdr:col>25</xdr:col>
      <xdr:colOff>181441</xdr:colOff>
      <xdr:row>89</xdr:row>
      <xdr:rowOff>14554</xdr:rowOff>
    </xdr:to>
    <xdr:pic>
      <xdr:nvPicPr>
        <xdr:cNvPr id="114" name="그림 1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00525" y="16687800"/>
          <a:ext cx="981541" cy="8718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8</xdr:col>
      <xdr:colOff>160536</xdr:colOff>
      <xdr:row>163</xdr:row>
      <xdr:rowOff>81615</xdr:rowOff>
    </xdr:to>
    <xdr:pic>
      <xdr:nvPicPr>
        <xdr:cNvPr id="128" name="그림 12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025" y="18059400"/>
          <a:ext cx="1560711" cy="9388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14</xdr:col>
      <xdr:colOff>189460</xdr:colOff>
      <xdr:row>109</xdr:row>
      <xdr:rowOff>76200</xdr:rowOff>
    </xdr:to>
    <xdr:pic>
      <xdr:nvPicPr>
        <xdr:cNvPr id="153" name="그림 15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025" y="18059400"/>
          <a:ext cx="2789785" cy="29908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113</xdr:row>
      <xdr:rowOff>0</xdr:rowOff>
    </xdr:from>
    <xdr:to>
      <xdr:col>16</xdr:col>
      <xdr:colOff>47066</xdr:colOff>
      <xdr:row>132</xdr:row>
      <xdr:rowOff>9525</xdr:rowOff>
    </xdr:to>
    <xdr:pic>
      <xdr:nvPicPr>
        <xdr:cNvPr id="179" name="그림 17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0026" y="21659850"/>
          <a:ext cx="3047440" cy="326707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136</xdr:row>
      <xdr:rowOff>0</xdr:rowOff>
    </xdr:from>
    <xdr:to>
      <xdr:col>15</xdr:col>
      <xdr:colOff>176013</xdr:colOff>
      <xdr:row>154</xdr:row>
      <xdr:rowOff>104775</xdr:rowOff>
    </xdr:to>
    <xdr:pic>
      <xdr:nvPicPr>
        <xdr:cNvPr id="205" name="그림 20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0026" y="25603200"/>
          <a:ext cx="2976362" cy="3190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42</xdr:col>
      <xdr:colOff>157354</xdr:colOff>
      <xdr:row>39</xdr:row>
      <xdr:rowOff>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0025" y="914400"/>
          <a:ext cx="8358379" cy="6000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41</xdr:col>
      <xdr:colOff>125672</xdr:colOff>
      <xdr:row>72</xdr:row>
      <xdr:rowOff>169446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0025" y="9486900"/>
          <a:ext cx="8126672" cy="325554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41</xdr:row>
      <xdr:rowOff>0</xdr:rowOff>
    </xdr:from>
    <xdr:to>
      <xdr:col>4</xdr:col>
      <xdr:colOff>58681</xdr:colOff>
      <xdr:row>44</xdr:row>
      <xdr:rowOff>124496</xdr:rowOff>
    </xdr:to>
    <xdr:pic>
      <xdr:nvPicPr>
        <xdr:cNvPr id="13" name="그림 1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2629" b="90448"/>
        <a:stretch/>
      </xdr:blipFill>
      <xdr:spPr>
        <a:xfrm>
          <a:off x="200025" y="7258050"/>
          <a:ext cx="658756" cy="6388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37</xdr:col>
      <xdr:colOff>98859</xdr:colOff>
      <xdr:row>36</xdr:row>
      <xdr:rowOff>152400</xdr:rowOff>
    </xdr:to>
    <xdr:pic>
      <xdr:nvPicPr>
        <xdr:cNvPr id="78" name="그림 7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" y="1085850"/>
          <a:ext cx="7299759" cy="5467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17</xdr:col>
      <xdr:colOff>57150</xdr:colOff>
      <xdr:row>77</xdr:row>
      <xdr:rowOff>148879</xdr:rowOff>
    </xdr:to>
    <xdr:pic>
      <xdr:nvPicPr>
        <xdr:cNvPr id="91" name="그림 9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025" y="10344150"/>
          <a:ext cx="3257550" cy="32349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14</xdr:col>
      <xdr:colOff>39472</xdr:colOff>
      <xdr:row>92</xdr:row>
      <xdr:rowOff>12312</xdr:rowOff>
    </xdr:to>
    <xdr:pic>
      <xdr:nvPicPr>
        <xdr:cNvPr id="101" name="그림 10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" y="14287500"/>
          <a:ext cx="2639797" cy="138391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103</xdr:row>
      <xdr:rowOff>67236</xdr:rowOff>
    </xdr:from>
    <xdr:to>
      <xdr:col>48</xdr:col>
      <xdr:colOff>60991</xdr:colOff>
      <xdr:row>125</xdr:row>
      <xdr:rowOff>128984</xdr:rowOff>
    </xdr:to>
    <xdr:pic>
      <xdr:nvPicPr>
        <xdr:cNvPr id="102" name="Picture 4" descr="150 Likes, 8 Comments - The Coffee Registry (@thecoffeeregistry) on Instagram: “Quick visual for brewing with a V60.”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9471" y="18119912"/>
          <a:ext cx="3893402" cy="3759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5</xdr:col>
      <xdr:colOff>53414</xdr:colOff>
      <xdr:row>51</xdr:row>
      <xdr:rowOff>149424</xdr:rowOff>
    </xdr:to>
    <xdr:pic>
      <xdr:nvPicPr>
        <xdr:cNvPr id="113" name="그림 11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" y="8286750"/>
          <a:ext cx="853514" cy="835224"/>
        </a:xfrm>
        <a:prstGeom prst="rect">
          <a:avLst/>
        </a:prstGeom>
      </xdr:spPr>
    </xdr:pic>
    <xdr:clientData/>
  </xdr:twoCellAnchor>
  <xdr:twoCellAnchor editAs="oneCell">
    <xdr:from>
      <xdr:col>2</xdr:col>
      <xdr:colOff>148971</xdr:colOff>
      <xdr:row>108</xdr:row>
      <xdr:rowOff>155084</xdr:rowOff>
    </xdr:from>
    <xdr:to>
      <xdr:col>14</xdr:col>
      <xdr:colOff>5118</xdr:colOff>
      <xdr:row>125</xdr:row>
      <xdr:rowOff>3771</xdr:rowOff>
    </xdr:to>
    <xdr:pic>
      <xdr:nvPicPr>
        <xdr:cNvPr id="114" name="Picture 4" descr="Set of coffee symbols lettering drawing chalk in vintage style on chalkboard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401" t="61058" r="36933" b="11263"/>
        <a:stretch/>
      </xdr:blipFill>
      <xdr:spPr bwMode="auto">
        <a:xfrm>
          <a:off x="552383" y="19048202"/>
          <a:ext cx="2276617" cy="2706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5548</xdr:colOff>
      <xdr:row>98</xdr:row>
      <xdr:rowOff>12823</xdr:rowOff>
    </xdr:from>
    <xdr:to>
      <xdr:col>27</xdr:col>
      <xdr:colOff>172406</xdr:colOff>
      <xdr:row>114</xdr:row>
      <xdr:rowOff>44327</xdr:rowOff>
    </xdr:to>
    <xdr:pic>
      <xdr:nvPicPr>
        <xdr:cNvPr id="115" name="Picture 10" descr="Moka Pot Brew Guide | Devoción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9430" y="17225058"/>
          <a:ext cx="2789035" cy="2720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61314</xdr:colOff>
      <xdr:row>117</xdr:row>
      <xdr:rowOff>46441</xdr:rowOff>
    </xdr:from>
    <xdr:to>
      <xdr:col>24</xdr:col>
      <xdr:colOff>162818</xdr:colOff>
      <xdr:row>133</xdr:row>
      <xdr:rowOff>77944</xdr:rowOff>
    </xdr:to>
    <xdr:pic>
      <xdr:nvPicPr>
        <xdr:cNvPr id="116" name="Picture 12" descr="brillos, transparencias y reflejos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5196" y="20452353"/>
          <a:ext cx="2118563" cy="2720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92390</xdr:colOff>
      <xdr:row>115</xdr:row>
      <xdr:rowOff>57267</xdr:rowOff>
    </xdr:from>
    <xdr:to>
      <xdr:col>65</xdr:col>
      <xdr:colOff>123881</xdr:colOff>
      <xdr:row>141</xdr:row>
      <xdr:rowOff>157153</xdr:rowOff>
    </xdr:to>
    <xdr:pic>
      <xdr:nvPicPr>
        <xdr:cNvPr id="118" name="Picture 16" descr="pour over coffee menu - Google Search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77684" y="20127002"/>
          <a:ext cx="3057079" cy="4470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126274</xdr:colOff>
      <xdr:row>99</xdr:row>
      <xdr:rowOff>163807</xdr:rowOff>
    </xdr:from>
    <xdr:to>
      <xdr:col>82</xdr:col>
      <xdr:colOff>154212</xdr:colOff>
      <xdr:row>128</xdr:row>
      <xdr:rowOff>70956</xdr:rowOff>
    </xdr:to>
    <xdr:pic>
      <xdr:nvPicPr>
        <xdr:cNvPr id="119" name="Picture 18" descr="cores コレス　ドリップスタンド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42274" y="17544131"/>
          <a:ext cx="2851820" cy="47817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131943</xdr:colOff>
      <xdr:row>94</xdr:row>
      <xdr:rowOff>64045</xdr:rowOff>
    </xdr:from>
    <xdr:to>
      <xdr:col>65</xdr:col>
      <xdr:colOff>164383</xdr:colOff>
      <xdr:row>114</xdr:row>
      <xdr:rowOff>109157</xdr:rowOff>
    </xdr:to>
    <xdr:pic>
      <xdr:nvPicPr>
        <xdr:cNvPr id="120" name="Picture 20" descr="Hand drip coffee apparatus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7237" y="16603927"/>
          <a:ext cx="3058028" cy="3406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36</xdr:col>
      <xdr:colOff>0</xdr:colOff>
      <xdr:row>116</xdr:row>
      <xdr:rowOff>-1</xdr:rowOff>
    </xdr:from>
    <xdr:to>
      <xdr:col>40</xdr:col>
      <xdr:colOff>22412</xdr:colOff>
      <xdr:row>123</xdr:row>
      <xdr:rowOff>22411</xdr:rowOff>
    </xdr:to>
    <xdr:sp macro="" textlink="">
      <xdr:nvSpPr>
        <xdr:cNvPr id="121" name="순서도: 처리 120"/>
        <xdr:cNvSpPr/>
      </xdr:nvSpPr>
      <xdr:spPr>
        <a:xfrm>
          <a:off x="7261412" y="20237823"/>
          <a:ext cx="829235" cy="1199029"/>
        </a:xfrm>
        <a:prstGeom prst="flowChartProcess">
          <a:avLst/>
        </a:prstGeom>
        <a:noFill/>
        <a:ln w="381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0</xdr:colOff>
      <xdr:row>117</xdr:row>
      <xdr:rowOff>89647</xdr:rowOff>
    </xdr:from>
    <xdr:to>
      <xdr:col>36</xdr:col>
      <xdr:colOff>0</xdr:colOff>
      <xdr:row>119</xdr:row>
      <xdr:rowOff>95250</xdr:rowOff>
    </xdr:to>
    <xdr:cxnSp macro="">
      <xdr:nvCxnSpPr>
        <xdr:cNvPr id="123" name="직선 화살표 연결선 122"/>
        <xdr:cNvCxnSpPr>
          <a:stCxn id="121" idx="1"/>
        </xdr:cNvCxnSpPr>
      </xdr:nvCxnSpPr>
      <xdr:spPr>
        <a:xfrm flipH="1" flipV="1">
          <a:off x="4840941" y="20495559"/>
          <a:ext cx="2420471" cy="341779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201705</xdr:colOff>
      <xdr:row>146</xdr:row>
      <xdr:rowOff>168087</xdr:rowOff>
    </xdr:from>
    <xdr:to>
      <xdr:col>47</xdr:col>
      <xdr:colOff>13216</xdr:colOff>
      <xdr:row>170</xdr:row>
      <xdr:rowOff>44822</xdr:rowOff>
    </xdr:to>
    <xdr:pic>
      <xdr:nvPicPr>
        <xdr:cNvPr id="124" name="그림 123"/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3411" y="25448558"/>
          <a:ext cx="9089981" cy="3910853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5</xdr:col>
      <xdr:colOff>153297</xdr:colOff>
      <xdr:row>193</xdr:row>
      <xdr:rowOff>150121</xdr:rowOff>
    </xdr:to>
    <xdr:pic>
      <xdr:nvPicPr>
        <xdr:cNvPr id="127" name="그림 126"/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706" y="30155029"/>
          <a:ext cx="960120" cy="267144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196</xdr:row>
      <xdr:rowOff>168087</xdr:rowOff>
    </xdr:from>
    <xdr:to>
      <xdr:col>5</xdr:col>
      <xdr:colOff>157437</xdr:colOff>
      <xdr:row>203</xdr:row>
      <xdr:rowOff>123265</xdr:rowOff>
    </xdr:to>
    <xdr:pic>
      <xdr:nvPicPr>
        <xdr:cNvPr id="128" name="그림 127"/>
        <xdr:cNvPicPr/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706" y="33348705"/>
          <a:ext cx="964260" cy="113179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5</xdr:col>
      <xdr:colOff>125946</xdr:colOff>
      <xdr:row>213</xdr:row>
      <xdr:rowOff>131521</xdr:rowOff>
    </xdr:to>
    <xdr:pic>
      <xdr:nvPicPr>
        <xdr:cNvPr id="131" name="그림 1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1706" y="34861500"/>
          <a:ext cx="932769" cy="11400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16</xdr:col>
      <xdr:colOff>8542</xdr:colOff>
      <xdr:row>228</xdr:row>
      <xdr:rowOff>22412</xdr:rowOff>
    </xdr:to>
    <xdr:pic>
      <xdr:nvPicPr>
        <xdr:cNvPr id="132" name="그림 131"/>
        <xdr:cNvPicPr/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706" y="36878559"/>
          <a:ext cx="3034130" cy="1703294"/>
        </a:xfrm>
        <a:prstGeom prst="rect">
          <a:avLst/>
        </a:prstGeom>
        <a:noFill/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19</xdr:col>
      <xdr:colOff>61286</xdr:colOff>
      <xdr:row>242</xdr:row>
      <xdr:rowOff>162160</xdr:rowOff>
    </xdr:to>
    <xdr:grpSp>
      <xdr:nvGrpSpPr>
        <xdr:cNvPr id="25" name="그룹 24"/>
        <xdr:cNvGrpSpPr/>
      </xdr:nvGrpSpPr>
      <xdr:grpSpPr>
        <a:xfrm>
          <a:off x="200025" y="40519350"/>
          <a:ext cx="3661736" cy="1362310"/>
          <a:chOff x="1262062" y="1740437"/>
          <a:chExt cx="3691992" cy="1338777"/>
        </a:xfrm>
      </xdr:grpSpPr>
      <xdr:pic>
        <xdr:nvPicPr>
          <xdr:cNvPr id="26" name="Picture 6" descr="seed icon에 대한 이미지 검색결과"/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1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238" t="58979" r="67905" b="16123"/>
          <a:stretch/>
        </xdr:blipFill>
        <xdr:spPr bwMode="auto">
          <a:xfrm>
            <a:off x="1262062" y="1828801"/>
            <a:ext cx="1323975" cy="11620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27" name="Picture 8" descr="seed icon에 대한 이미지 검색결과"/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1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8933" t="17200" r="26867" b="33000"/>
          <a:stretch/>
        </xdr:blipFill>
        <xdr:spPr bwMode="auto">
          <a:xfrm>
            <a:off x="2588821" y="1740437"/>
            <a:ext cx="1188232" cy="1338777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28" name="Picture 10" descr="seed icon에 대한 이미지 검색결과"/>
          <xdr:cNvPicPr>
            <a:picLocks noChangeAspect="1" noChangeArrowheads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777054" y="1821325"/>
            <a:ext cx="1177000" cy="117700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1</xdr:col>
      <xdr:colOff>0</xdr:colOff>
      <xdr:row>246</xdr:row>
      <xdr:rowOff>0</xdr:rowOff>
    </xdr:from>
    <xdr:to>
      <xdr:col>45</xdr:col>
      <xdr:colOff>1486</xdr:colOff>
      <xdr:row>258</xdr:row>
      <xdr:rowOff>128919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01706" y="41585029"/>
          <a:ext cx="8876545" cy="2145978"/>
        </a:xfrm>
        <a:prstGeom prst="rect">
          <a:avLst/>
        </a:prstGeom>
      </xdr:spPr>
    </xdr:pic>
    <xdr:clientData/>
  </xdr:twoCellAnchor>
  <xdr:twoCellAnchor editAs="oneCell">
    <xdr:from>
      <xdr:col>0</xdr:col>
      <xdr:colOff>201705</xdr:colOff>
      <xdr:row>261</xdr:row>
      <xdr:rowOff>168087</xdr:rowOff>
    </xdr:from>
    <xdr:to>
      <xdr:col>9</xdr:col>
      <xdr:colOff>156881</xdr:colOff>
      <xdr:row>272</xdr:row>
      <xdr:rowOff>89645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1705" y="44274440"/>
          <a:ext cx="1770529" cy="1770529"/>
        </a:xfrm>
        <a:prstGeom prst="rect">
          <a:avLst/>
        </a:prstGeom>
      </xdr:spPr>
    </xdr:pic>
    <xdr:clientData/>
  </xdr:twoCellAnchor>
  <xdr:twoCellAnchor editAs="oneCell">
    <xdr:from>
      <xdr:col>11</xdr:col>
      <xdr:colOff>22411</xdr:colOff>
      <xdr:row>262</xdr:row>
      <xdr:rowOff>0</xdr:rowOff>
    </xdr:from>
    <xdr:to>
      <xdr:col>20</xdr:col>
      <xdr:colOff>200585</xdr:colOff>
      <xdr:row>272</xdr:row>
      <xdr:rowOff>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41176" y="44274441"/>
          <a:ext cx="1993527" cy="168088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29</xdr:col>
      <xdr:colOff>144642</xdr:colOff>
      <xdr:row>30</xdr:row>
      <xdr:rowOff>67235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706" y="907676"/>
          <a:ext cx="5792407" cy="4437530"/>
        </a:xfrm>
        <a:prstGeom prst="rect">
          <a:avLst/>
        </a:prstGeom>
      </xdr:spPr>
    </xdr:pic>
    <xdr:clientData/>
  </xdr:twoCellAnchor>
  <xdr:twoCellAnchor editAs="oneCell">
    <xdr:from>
      <xdr:col>1</xdr:col>
      <xdr:colOff>2</xdr:colOff>
      <xdr:row>33</xdr:row>
      <xdr:rowOff>1</xdr:rowOff>
    </xdr:from>
    <xdr:to>
      <xdr:col>63</xdr:col>
      <xdr:colOff>195243</xdr:colOff>
      <xdr:row>63</xdr:row>
      <xdr:rowOff>112059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1708" y="5782236"/>
          <a:ext cx="12701006" cy="515470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67</xdr:row>
      <xdr:rowOff>1</xdr:rowOff>
    </xdr:from>
    <xdr:to>
      <xdr:col>63</xdr:col>
      <xdr:colOff>199259</xdr:colOff>
      <xdr:row>97</xdr:row>
      <xdr:rowOff>67235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707" y="12001501"/>
          <a:ext cx="12705023" cy="5109881"/>
        </a:xfrm>
        <a:prstGeom prst="rect">
          <a:avLst/>
        </a:prstGeom>
      </xdr:spPr>
    </xdr:pic>
    <xdr:clientData/>
  </xdr:twoCellAnchor>
  <xdr:twoCellAnchor editAs="oneCell">
    <xdr:from>
      <xdr:col>0</xdr:col>
      <xdr:colOff>201705</xdr:colOff>
      <xdr:row>100</xdr:row>
      <xdr:rowOff>0</xdr:rowOff>
    </xdr:from>
    <xdr:to>
      <xdr:col>63</xdr:col>
      <xdr:colOff>157683</xdr:colOff>
      <xdr:row>126</xdr:row>
      <xdr:rowOff>0</xdr:rowOff>
    </xdr:to>
    <xdr:pic>
      <xdr:nvPicPr>
        <xdr:cNvPr id="60" name="그림 59"/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705" y="17044147"/>
          <a:ext cx="12663449" cy="4370294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33</xdr:col>
      <xdr:colOff>0</xdr:colOff>
      <xdr:row>1</xdr:row>
      <xdr:rowOff>0</xdr:rowOff>
    </xdr:from>
    <xdr:to>
      <xdr:col>62</xdr:col>
      <xdr:colOff>13888</xdr:colOff>
      <xdr:row>19</xdr:row>
      <xdr:rowOff>33411</xdr:rowOff>
    </xdr:to>
    <xdr:grpSp>
      <xdr:nvGrpSpPr>
        <xdr:cNvPr id="2" name="그룹 1"/>
        <xdr:cNvGrpSpPr/>
      </xdr:nvGrpSpPr>
      <xdr:grpSpPr>
        <a:xfrm>
          <a:off x="9115425" y="219075"/>
          <a:ext cx="8024413" cy="3824361"/>
          <a:chOff x="1596071" y="279976"/>
          <a:chExt cx="8024413" cy="3824361"/>
        </a:xfrm>
      </xdr:grpSpPr>
      <xdr:sp macro="" textlink="">
        <xdr:nvSpPr>
          <xdr:cNvPr id="3" name="TextBox 5"/>
          <xdr:cNvSpPr txBox="1"/>
        </xdr:nvSpPr>
        <xdr:spPr>
          <a:xfrm>
            <a:off x="1948732" y="1343025"/>
            <a:ext cx="1189749" cy="402803"/>
          </a:xfrm>
          <a:prstGeom prst="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1400"/>
              <a:t>프린스 북</a:t>
            </a:r>
          </a:p>
        </xdr:txBody>
      </xdr:sp>
      <xdr:sp macro="" textlink="">
        <xdr:nvSpPr>
          <xdr:cNvPr id="4" name="TextBox 6"/>
          <xdr:cNvSpPr txBox="1"/>
        </xdr:nvSpPr>
        <xdr:spPr>
          <a:xfrm>
            <a:off x="2105025" y="2129195"/>
            <a:ext cx="877163" cy="402803"/>
          </a:xfrm>
          <a:prstGeom prst="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1400"/>
              <a:t>프린스</a:t>
            </a:r>
          </a:p>
        </xdr:txBody>
      </xdr:sp>
      <xdr:sp macro="" textlink="">
        <xdr:nvSpPr>
          <xdr:cNvPr id="5" name="TextBox 7"/>
          <xdr:cNvSpPr txBox="1"/>
        </xdr:nvSpPr>
        <xdr:spPr>
          <a:xfrm>
            <a:off x="1717900" y="2915365"/>
            <a:ext cx="1651414" cy="402803"/>
          </a:xfrm>
          <a:prstGeom prst="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1400"/>
              <a:t>스페셜 프린스</a:t>
            </a:r>
          </a:p>
        </xdr:txBody>
      </xdr:sp>
      <xdr:sp macro="" textlink="">
        <xdr:nvSpPr>
          <xdr:cNvPr id="6" name="TextBox 8"/>
          <xdr:cNvSpPr txBox="1"/>
        </xdr:nvSpPr>
        <xdr:spPr>
          <a:xfrm>
            <a:off x="1596071" y="3701534"/>
            <a:ext cx="1895071" cy="402803"/>
          </a:xfrm>
          <a:prstGeom prst="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1400"/>
              <a:t>스페셜 프린스 </a:t>
            </a:r>
            <a:r>
              <a:rPr lang="en-US" altLang="ko-KR" sz="1400"/>
              <a:t>+</a:t>
            </a:r>
            <a:endParaRPr lang="ko-KR" altLang="en-US" sz="1400"/>
          </a:p>
        </xdr:txBody>
      </xdr:sp>
      <xdr:sp macro="" textlink="">
        <xdr:nvSpPr>
          <xdr:cNvPr id="7" name="TextBox 9"/>
          <xdr:cNvSpPr txBox="1"/>
        </xdr:nvSpPr>
        <xdr:spPr>
          <a:xfrm>
            <a:off x="7068182" y="1343025"/>
            <a:ext cx="2552302" cy="402803"/>
          </a:xfrm>
          <a:prstGeom prst="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1400"/>
              <a:t>스테인드 글라스 </a:t>
            </a:r>
            <a:r>
              <a:rPr lang="en-US" altLang="ko-KR" sz="1400"/>
              <a:t>1</a:t>
            </a:r>
            <a:r>
              <a:rPr lang="ko-KR" altLang="en-US" sz="1400"/>
              <a:t>단계</a:t>
            </a:r>
          </a:p>
        </xdr:txBody>
      </xdr:sp>
      <xdr:sp macro="" textlink="">
        <xdr:nvSpPr>
          <xdr:cNvPr id="8" name="TextBox 10"/>
          <xdr:cNvSpPr txBox="1"/>
        </xdr:nvSpPr>
        <xdr:spPr>
          <a:xfrm>
            <a:off x="7068182" y="2522280"/>
            <a:ext cx="2552302" cy="402803"/>
          </a:xfrm>
          <a:prstGeom prst="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1400"/>
              <a:t>스테인드 글라스 </a:t>
            </a:r>
            <a:r>
              <a:rPr lang="en-US" altLang="ko-KR" sz="1400"/>
              <a:t>2</a:t>
            </a:r>
            <a:r>
              <a:rPr lang="ko-KR" altLang="en-US" sz="1400"/>
              <a:t>단계</a:t>
            </a:r>
          </a:p>
        </xdr:txBody>
      </xdr:sp>
      <xdr:sp macro="" textlink="">
        <xdr:nvSpPr>
          <xdr:cNvPr id="9" name="TextBox 11"/>
          <xdr:cNvSpPr txBox="1"/>
        </xdr:nvSpPr>
        <xdr:spPr>
          <a:xfrm>
            <a:off x="7068182" y="3701534"/>
            <a:ext cx="2552302" cy="402803"/>
          </a:xfrm>
          <a:prstGeom prst="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1400"/>
              <a:t>스테인드 글라스 </a:t>
            </a:r>
            <a:r>
              <a:rPr lang="en-US" altLang="ko-KR" sz="1400"/>
              <a:t>3</a:t>
            </a:r>
            <a:r>
              <a:rPr lang="ko-KR" altLang="en-US" sz="1400"/>
              <a:t>단계</a:t>
            </a:r>
          </a:p>
        </xdr:txBody>
      </xdr:sp>
      <xdr:sp macro="" textlink="">
        <xdr:nvSpPr>
          <xdr:cNvPr id="10" name="TextBox 12"/>
          <xdr:cNvSpPr txBox="1"/>
        </xdr:nvSpPr>
        <xdr:spPr>
          <a:xfrm>
            <a:off x="3895496" y="771525"/>
            <a:ext cx="2425665" cy="402803"/>
          </a:xfrm>
          <a:prstGeom prst="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wrap="square" rtlCol="0">
            <a:spAutoFit/>
          </a:bodyPr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1400"/>
              <a:t>스테인드 글라스 씨앗</a:t>
            </a:r>
          </a:p>
        </xdr:txBody>
      </xdr:sp>
      <xdr:cxnSp macro="">
        <xdr:nvCxnSpPr>
          <xdr:cNvPr id="11" name="직선 화살표 연결선 10"/>
          <xdr:cNvCxnSpPr>
            <a:stCxn id="3" idx="2"/>
            <a:endCxn id="4" idx="0"/>
          </xdr:cNvCxnSpPr>
        </xdr:nvCxnSpPr>
        <xdr:spPr>
          <a:xfrm>
            <a:off x="2543607" y="1745828"/>
            <a:ext cx="0" cy="38336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직선 화살표 연결선 11"/>
          <xdr:cNvCxnSpPr>
            <a:stCxn id="4" idx="2"/>
            <a:endCxn id="5" idx="0"/>
          </xdr:cNvCxnSpPr>
        </xdr:nvCxnSpPr>
        <xdr:spPr>
          <a:xfrm>
            <a:off x="2543607" y="2531998"/>
            <a:ext cx="0" cy="38336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" name="직선 화살표 연결선 12"/>
          <xdr:cNvCxnSpPr>
            <a:stCxn id="5" idx="2"/>
            <a:endCxn id="6" idx="0"/>
          </xdr:cNvCxnSpPr>
        </xdr:nvCxnSpPr>
        <xdr:spPr>
          <a:xfrm>
            <a:off x="2543607" y="3318168"/>
            <a:ext cx="0" cy="383366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4" name="아래쪽 화살표 13"/>
          <xdr:cNvSpPr/>
        </xdr:nvSpPr>
        <xdr:spPr>
          <a:xfrm>
            <a:off x="8102017" y="1824657"/>
            <a:ext cx="484632" cy="594693"/>
          </a:xfrm>
          <a:prstGeom prst="downArrow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 sz="1400"/>
          </a:p>
        </xdr:txBody>
      </xdr:sp>
      <xdr:sp macro="" textlink="">
        <xdr:nvSpPr>
          <xdr:cNvPr id="15" name="아래쪽 화살표 14"/>
          <xdr:cNvSpPr/>
        </xdr:nvSpPr>
        <xdr:spPr>
          <a:xfrm>
            <a:off x="8102017" y="2994542"/>
            <a:ext cx="484632" cy="594693"/>
          </a:xfrm>
          <a:prstGeom prst="downArrow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 sz="1400"/>
          </a:p>
        </xdr:txBody>
      </xdr:sp>
      <xdr:grpSp>
        <xdr:nvGrpSpPr>
          <xdr:cNvPr id="16" name="그룹 15"/>
          <xdr:cNvGrpSpPr/>
        </xdr:nvGrpSpPr>
        <xdr:grpSpPr>
          <a:xfrm>
            <a:off x="4397387" y="1743075"/>
            <a:ext cx="1993888" cy="1619250"/>
            <a:chOff x="4814881" y="2020728"/>
            <a:chExt cx="1993888" cy="1619250"/>
          </a:xfrm>
        </xdr:grpSpPr>
        <xdr:grpSp>
          <xdr:nvGrpSpPr>
            <xdr:cNvPr id="26" name="그룹 25"/>
            <xdr:cNvGrpSpPr/>
          </xdr:nvGrpSpPr>
          <xdr:grpSpPr>
            <a:xfrm>
              <a:off x="4880786" y="2228850"/>
              <a:ext cx="1792478" cy="1292319"/>
              <a:chOff x="4776011" y="3238500"/>
              <a:chExt cx="1792478" cy="1292319"/>
            </a:xfrm>
          </xdr:grpSpPr>
          <xdr:sp macro="" textlink="">
            <xdr:nvSpPr>
              <xdr:cNvPr id="28" name="TextBox 13"/>
              <xdr:cNvSpPr txBox="1"/>
            </xdr:nvSpPr>
            <xdr:spPr>
              <a:xfrm>
                <a:off x="4932304" y="3238500"/>
                <a:ext cx="1479892" cy="402803"/>
              </a:xfrm>
              <a:prstGeom prst="rect">
                <a:avLst/>
              </a:prstGeom>
            </xdr:spPr>
            <xdr:style>
              <a:lnRef idx="2">
                <a:schemeClr val="accent6"/>
              </a:lnRef>
              <a:fillRef idx="1">
                <a:schemeClr val="lt1"/>
              </a:fillRef>
              <a:effectRef idx="0">
                <a:schemeClr val="accent6"/>
              </a:effectRef>
              <a:fontRef idx="minor">
                <a:schemeClr val="dk1"/>
              </a:fontRef>
            </xdr:style>
            <xdr:txBody>
              <a:bodyPr wrap="square" rtlCol="0">
                <a:spAutoFit/>
              </a:bodyPr>
              <a:lstStyle>
                <a:defPPr>
                  <a:defRPr lang="ko-KR"/>
                </a:defPPr>
                <a:lvl1pPr marL="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r>
                  <a:rPr lang="ko-KR" altLang="en-US" sz="1400"/>
                  <a:t>페인트</a:t>
                </a:r>
                <a:r>
                  <a:rPr lang="en-US" altLang="ko-KR" sz="1400"/>
                  <a:t>(</a:t>
                </a:r>
                <a:r>
                  <a:rPr lang="ko-KR" altLang="en-US" sz="1400"/>
                  <a:t>범용</a:t>
                </a:r>
                <a:r>
                  <a:rPr lang="en-US" altLang="ko-KR" sz="1400"/>
                  <a:t>)</a:t>
                </a:r>
                <a:endParaRPr lang="ko-KR" altLang="en-US" sz="1400"/>
              </a:p>
            </xdr:txBody>
          </xdr:sp>
          <xdr:sp macro="" textlink="">
            <xdr:nvSpPr>
              <xdr:cNvPr id="29" name="TextBox 14"/>
              <xdr:cNvSpPr txBox="1"/>
            </xdr:nvSpPr>
            <xdr:spPr>
              <a:xfrm>
                <a:off x="4776011" y="4128016"/>
                <a:ext cx="1792478" cy="402803"/>
              </a:xfrm>
              <a:prstGeom prst="rect">
                <a:avLst/>
              </a:prstGeom>
            </xdr:spPr>
            <xdr:style>
              <a:lnRef idx="2">
                <a:schemeClr val="accent6"/>
              </a:lnRef>
              <a:fillRef idx="1">
                <a:schemeClr val="lt1"/>
              </a:fillRef>
              <a:effectRef idx="0">
                <a:schemeClr val="accent6"/>
              </a:effectRef>
              <a:fontRef idx="minor">
                <a:schemeClr val="dk1"/>
              </a:fontRef>
            </xdr:style>
            <xdr:txBody>
              <a:bodyPr wrap="square" rtlCol="0">
                <a:spAutoFit/>
              </a:bodyPr>
              <a:lstStyle>
                <a:defPPr>
                  <a:defRPr lang="ko-KR"/>
                </a:defPPr>
                <a:lvl1pPr marL="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1" hangingPunct="1">
                  <a:defRPr sz="1800" kern="120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r>
                  <a:rPr lang="ko-KR" altLang="en-US" sz="1400"/>
                  <a:t>페인트</a:t>
                </a:r>
                <a:r>
                  <a:rPr lang="en-US" altLang="ko-KR" sz="1400"/>
                  <a:t>(</a:t>
                </a:r>
                <a:r>
                  <a:rPr lang="ko-KR" altLang="en-US" sz="1400"/>
                  <a:t>그 달용</a:t>
                </a:r>
                <a:r>
                  <a:rPr lang="en-US" altLang="ko-KR" sz="1400"/>
                  <a:t>)</a:t>
                </a:r>
                <a:endParaRPr lang="ko-KR" altLang="en-US" sz="1400"/>
              </a:p>
            </xdr:txBody>
          </xdr:sp>
          <xdr:sp macro="" textlink="">
            <xdr:nvSpPr>
              <xdr:cNvPr id="30" name="덧셈 기호 29"/>
              <xdr:cNvSpPr/>
            </xdr:nvSpPr>
            <xdr:spPr>
              <a:xfrm>
                <a:off x="5421781" y="3619598"/>
                <a:ext cx="500939" cy="500939"/>
              </a:xfrm>
              <a:prstGeom prst="mathPlus">
                <a:avLst>
                  <a:gd name="adj1" fmla="val 12091"/>
                </a:avLst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ko-KR"/>
                </a:defPPr>
                <a:lvl1pPr marL="0" algn="l" defTabSz="914400" rtl="0" eaLnBrk="1" latinLnBrk="1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1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1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1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1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1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1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1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1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ko-KR" altLang="en-US" sz="1400"/>
              </a:p>
            </xdr:txBody>
          </xdr:sp>
        </xdr:grpSp>
        <xdr:sp macro="" textlink="">
          <xdr:nvSpPr>
            <xdr:cNvPr id="27" name="직사각형 26"/>
            <xdr:cNvSpPr/>
          </xdr:nvSpPr>
          <xdr:spPr>
            <a:xfrm>
              <a:off x="4814881" y="2020728"/>
              <a:ext cx="1993888" cy="1619250"/>
            </a:xfrm>
            <a:prstGeom prst="rect">
              <a:avLst/>
            </a:prstGeom>
            <a:noFill/>
            <a:ln>
              <a:solidFill>
                <a:srgbClr val="FF0000"/>
              </a:solidFill>
              <a:prstDash val="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ko-KR"/>
              </a:defPPr>
              <a:lvl1pPr marL="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ko-KR" altLang="en-US" sz="1400"/>
            </a:p>
          </xdr:txBody>
        </xdr:sp>
      </xdr:grpSp>
      <xdr:cxnSp macro="">
        <xdr:nvCxnSpPr>
          <xdr:cNvPr id="17" name="꺾인 연결선 16"/>
          <xdr:cNvCxnSpPr>
            <a:stCxn id="27" idx="3"/>
            <a:endCxn id="14" idx="1"/>
          </xdr:cNvCxnSpPr>
        </xdr:nvCxnSpPr>
        <xdr:spPr>
          <a:xfrm flipV="1">
            <a:off x="6391275" y="2177034"/>
            <a:ext cx="1710742" cy="375666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8" name="꺾인 연결선 17"/>
          <xdr:cNvCxnSpPr>
            <a:stCxn id="27" idx="3"/>
            <a:endCxn id="15" idx="1"/>
          </xdr:cNvCxnSpPr>
        </xdr:nvCxnSpPr>
        <xdr:spPr>
          <a:xfrm>
            <a:off x="6391275" y="2552700"/>
            <a:ext cx="1710742" cy="794219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" name="꺾인 연결선 18"/>
          <xdr:cNvCxnSpPr>
            <a:stCxn id="3" idx="3"/>
            <a:endCxn id="10" idx="1"/>
          </xdr:cNvCxnSpPr>
        </xdr:nvCxnSpPr>
        <xdr:spPr>
          <a:xfrm flipV="1">
            <a:off x="3138481" y="972927"/>
            <a:ext cx="757015" cy="571500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꺾인 연결선 19"/>
          <xdr:cNvCxnSpPr>
            <a:stCxn id="10" idx="3"/>
            <a:endCxn id="7" idx="0"/>
          </xdr:cNvCxnSpPr>
        </xdr:nvCxnSpPr>
        <xdr:spPr>
          <a:xfrm>
            <a:off x="6321161" y="972927"/>
            <a:ext cx="2023172" cy="370098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1" name="직사각형 20"/>
          <xdr:cNvSpPr/>
        </xdr:nvSpPr>
        <xdr:spPr>
          <a:xfrm>
            <a:off x="4288939" y="1470899"/>
            <a:ext cx="914400" cy="424934"/>
          </a:xfrm>
          <a:prstGeom prst="rect">
            <a:avLst/>
          </a:prstGeom>
          <a:ln>
            <a:solidFill>
              <a:srgbClr val="FF0000"/>
            </a:solidFill>
          </a:ln>
        </xdr:spPr>
        <xdr:style>
          <a:lnRef idx="2">
            <a:schemeClr val="accent2"/>
          </a:lnRef>
          <a:fillRef idx="1">
            <a:schemeClr val="lt1"/>
          </a:fillRef>
          <a:effectRef idx="0">
            <a:schemeClr val="accent2"/>
          </a:effectRef>
          <a:fontRef idx="minor">
            <a:schemeClr val="dk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1400"/>
              <a:t>조합</a:t>
            </a:r>
          </a:p>
        </xdr:txBody>
      </xdr:sp>
      <xdr:cxnSp macro="">
        <xdr:nvCxnSpPr>
          <xdr:cNvPr id="22" name="꺾인 연결선 21"/>
          <xdr:cNvCxnSpPr>
            <a:stCxn id="6" idx="3"/>
            <a:endCxn id="29" idx="2"/>
          </xdr:cNvCxnSpPr>
        </xdr:nvCxnSpPr>
        <xdr:spPr>
          <a:xfrm flipV="1">
            <a:off x="3491142" y="3243516"/>
            <a:ext cx="1868389" cy="659420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직사각형 22"/>
          <xdr:cNvSpPr/>
        </xdr:nvSpPr>
        <xdr:spPr>
          <a:xfrm>
            <a:off x="3596124" y="3689128"/>
            <a:ext cx="786072" cy="370760"/>
          </a:xfrm>
          <a:prstGeom prst="rect">
            <a:avLst/>
          </a:prstGeom>
        </xdr:spPr>
        <xdr:style>
          <a:lnRef idx="2">
            <a:schemeClr val="accent1"/>
          </a:lnRef>
          <a:fillRef idx="1">
            <a:schemeClr val="lt1"/>
          </a:fillRef>
          <a:effectRef idx="0">
            <a:schemeClr val="accent1"/>
          </a:effectRef>
          <a:fontRef idx="minor">
            <a:schemeClr val="dk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1400"/>
              <a:t>해제</a:t>
            </a:r>
          </a:p>
        </xdr:txBody>
      </xdr:sp>
      <xdr:sp macro="" textlink="">
        <xdr:nvSpPr>
          <xdr:cNvPr id="24" name="직사각형 23"/>
          <xdr:cNvSpPr/>
        </xdr:nvSpPr>
        <xdr:spPr>
          <a:xfrm>
            <a:off x="3819525" y="590550"/>
            <a:ext cx="2562224" cy="609600"/>
          </a:xfrm>
          <a:prstGeom prst="rect">
            <a:avLst/>
          </a:prstGeom>
          <a:noFill/>
          <a:ln>
            <a:solidFill>
              <a:srgbClr val="FF000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 sz="1400"/>
          </a:p>
        </xdr:txBody>
      </xdr:sp>
      <xdr:sp macro="" textlink="">
        <xdr:nvSpPr>
          <xdr:cNvPr id="25" name="직사각형 24"/>
          <xdr:cNvSpPr/>
        </xdr:nvSpPr>
        <xdr:spPr>
          <a:xfrm>
            <a:off x="3596124" y="279976"/>
            <a:ext cx="914400" cy="424934"/>
          </a:xfrm>
          <a:prstGeom prst="rect">
            <a:avLst/>
          </a:prstGeom>
          <a:ln>
            <a:solidFill>
              <a:srgbClr val="FF0000"/>
            </a:solidFill>
          </a:ln>
        </xdr:spPr>
        <xdr:style>
          <a:lnRef idx="2">
            <a:schemeClr val="accent2"/>
          </a:lnRef>
          <a:fillRef idx="1">
            <a:schemeClr val="lt1"/>
          </a:fillRef>
          <a:effectRef idx="0">
            <a:schemeClr val="accent2"/>
          </a:effectRef>
          <a:fontRef idx="minor">
            <a:schemeClr val="dk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ko-KR" altLang="en-US" sz="1400"/>
              <a:t>마법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file:///\\183.110.20.251\&#44060;&#51064;&#54260;&#45908;\&#49324;&#50629;&#44592;&#54925;&#54016;-&#50504;&#47749;&#49440;\&#54856;&#44032;&#46304;6&#51089;&#47932;&#52968;&#49481;\&#49828;&#53580;&#51064;&#46300;&#44544;&#46972;&#49828;%20&#51089;&#47932;%20&#52972;&#47113;&#49496;\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15"/>
  <sheetViews>
    <sheetView workbookViewId="0">
      <selection activeCell="C26" sqref="C26"/>
    </sheetView>
  </sheetViews>
  <sheetFormatPr defaultColWidth="2.625" defaultRowHeight="13.5" x14ac:dyDescent="0.3"/>
  <cols>
    <col min="1" max="1" width="2.625" style="1"/>
    <col min="2" max="2" width="10.625" style="1" customWidth="1"/>
    <col min="3" max="3" width="50.625" style="1" customWidth="1"/>
    <col min="4" max="4" width="10.625" style="1" customWidth="1"/>
    <col min="5" max="16384" width="2.625" style="1"/>
  </cols>
  <sheetData>
    <row r="2" spans="2:4" ht="31.5" x14ac:dyDescent="0.3">
      <c r="B2" s="2" t="s">
        <v>0</v>
      </c>
    </row>
    <row r="4" spans="2:4" x14ac:dyDescent="0.3">
      <c r="B4" s="4" t="s">
        <v>1</v>
      </c>
      <c r="C4" s="4" t="s">
        <v>2</v>
      </c>
      <c r="D4" s="4" t="s">
        <v>3</v>
      </c>
    </row>
    <row r="5" spans="2:4" x14ac:dyDescent="0.3">
      <c r="B5" s="3" t="s">
        <v>4</v>
      </c>
      <c r="C5" s="3" t="s">
        <v>5</v>
      </c>
      <c r="D5" s="3" t="s">
        <v>6</v>
      </c>
    </row>
    <row r="6" spans="2:4" x14ac:dyDescent="0.3">
      <c r="B6" s="3" t="s">
        <v>45</v>
      </c>
      <c r="C6" s="3" t="s">
        <v>46</v>
      </c>
      <c r="D6" s="3" t="s">
        <v>6</v>
      </c>
    </row>
    <row r="7" spans="2:4" ht="40.5" x14ac:dyDescent="0.3">
      <c r="B7" s="3" t="s">
        <v>48</v>
      </c>
      <c r="C7" s="5" t="s">
        <v>60</v>
      </c>
      <c r="D7" s="3" t="s">
        <v>47</v>
      </c>
    </row>
    <row r="8" spans="2:4" x14ac:dyDescent="0.3">
      <c r="B8" s="3"/>
      <c r="C8" s="3"/>
      <c r="D8" s="3"/>
    </row>
    <row r="9" spans="2:4" x14ac:dyDescent="0.3">
      <c r="B9" s="3"/>
      <c r="C9" s="3"/>
      <c r="D9" s="3"/>
    </row>
    <row r="10" spans="2:4" x14ac:dyDescent="0.3">
      <c r="B10" s="3"/>
      <c r="C10" s="3"/>
      <c r="D10" s="3"/>
    </row>
    <row r="11" spans="2:4" x14ac:dyDescent="0.3">
      <c r="B11" s="3"/>
      <c r="C11" s="3"/>
      <c r="D11" s="3"/>
    </row>
    <row r="12" spans="2:4" x14ac:dyDescent="0.3">
      <c r="B12" s="3"/>
      <c r="C12" s="3"/>
      <c r="D12" s="3"/>
    </row>
    <row r="13" spans="2:4" x14ac:dyDescent="0.3">
      <c r="B13" s="3"/>
      <c r="C13" s="3"/>
      <c r="D13" s="3"/>
    </row>
    <row r="14" spans="2:4" x14ac:dyDescent="0.3">
      <c r="B14" s="3"/>
      <c r="C14" s="3"/>
      <c r="D14" s="3"/>
    </row>
    <row r="15" spans="2:4" x14ac:dyDescent="0.3">
      <c r="B15" s="3"/>
      <c r="C15" s="3"/>
      <c r="D15" s="3"/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168"/>
  <sheetViews>
    <sheetView workbookViewId="0">
      <selection activeCell="C26" sqref="C26"/>
    </sheetView>
  </sheetViews>
  <sheetFormatPr defaultColWidth="2.625" defaultRowHeight="13.5" x14ac:dyDescent="0.3"/>
  <cols>
    <col min="1" max="16384" width="2.625" style="1"/>
  </cols>
  <sheetData>
    <row r="2" spans="2:2" ht="31.5" x14ac:dyDescent="0.3">
      <c r="B2" s="2" t="s">
        <v>7</v>
      </c>
    </row>
    <row r="4" spans="2:2" x14ac:dyDescent="0.3">
      <c r="B4" s="1" t="s">
        <v>8</v>
      </c>
    </row>
    <row r="41" spans="2:2" x14ac:dyDescent="0.3">
      <c r="B41" s="1" t="s">
        <v>9</v>
      </c>
    </row>
    <row r="54" spans="2:2" x14ac:dyDescent="0.3">
      <c r="B54" s="1" t="s">
        <v>49</v>
      </c>
    </row>
    <row r="76" spans="2:2" x14ac:dyDescent="0.3">
      <c r="B76" s="1" t="s">
        <v>10</v>
      </c>
    </row>
    <row r="81" spans="2:2" x14ac:dyDescent="0.3">
      <c r="B81" s="1" t="s">
        <v>11</v>
      </c>
    </row>
    <row r="82" spans="2:2" x14ac:dyDescent="0.3">
      <c r="B82" s="1" t="s">
        <v>12</v>
      </c>
    </row>
    <row r="83" spans="2:2" x14ac:dyDescent="0.3">
      <c r="B83" s="1" t="s">
        <v>13</v>
      </c>
    </row>
    <row r="91" spans="2:2" x14ac:dyDescent="0.3">
      <c r="B91" s="1" t="s">
        <v>18</v>
      </c>
    </row>
    <row r="113" spans="2:2" x14ac:dyDescent="0.3">
      <c r="B113" s="1" t="s">
        <v>19</v>
      </c>
    </row>
    <row r="135" spans="2:2" x14ac:dyDescent="0.3">
      <c r="B135" s="1" t="s">
        <v>20</v>
      </c>
    </row>
    <row r="157" spans="2:2" x14ac:dyDescent="0.3">
      <c r="B157" s="1" t="s">
        <v>17</v>
      </c>
    </row>
    <row r="167" spans="2:2" x14ac:dyDescent="0.3">
      <c r="B167" s="1" t="s">
        <v>15</v>
      </c>
    </row>
    <row r="168" spans="2:2" x14ac:dyDescent="0.3">
      <c r="B168" s="1" t="s">
        <v>16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274"/>
  <sheetViews>
    <sheetView zoomScaleNormal="100" workbookViewId="0">
      <selection activeCell="C26" sqref="C26"/>
    </sheetView>
  </sheetViews>
  <sheetFormatPr defaultColWidth="2.625" defaultRowHeight="13.5" x14ac:dyDescent="0.3"/>
  <cols>
    <col min="1" max="16384" width="2.625" style="1"/>
  </cols>
  <sheetData>
    <row r="2" spans="2:2" ht="31.5" x14ac:dyDescent="0.3">
      <c r="B2" s="2" t="s">
        <v>14</v>
      </c>
    </row>
    <row r="4" spans="2:2" x14ac:dyDescent="0.3">
      <c r="B4" s="1" t="s">
        <v>28</v>
      </c>
    </row>
    <row r="39" spans="2:2" x14ac:dyDescent="0.3">
      <c r="B39" s="1" t="s">
        <v>21</v>
      </c>
    </row>
    <row r="40" spans="2:2" x14ac:dyDescent="0.3">
      <c r="B40" s="1" t="s">
        <v>22</v>
      </c>
    </row>
    <row r="46" spans="2:2" x14ac:dyDescent="0.3">
      <c r="B46" s="1" t="s">
        <v>23</v>
      </c>
    </row>
    <row r="47" spans="2:2" x14ac:dyDescent="0.3">
      <c r="B47" s="1" t="s">
        <v>25</v>
      </c>
    </row>
    <row r="53" spans="2:2" x14ac:dyDescent="0.3">
      <c r="B53" s="1" t="s">
        <v>24</v>
      </c>
    </row>
    <row r="54" spans="2:2" x14ac:dyDescent="0.3">
      <c r="B54" s="1" t="s">
        <v>26</v>
      </c>
    </row>
    <row r="57" spans="2:2" x14ac:dyDescent="0.3">
      <c r="B57" s="1" t="s">
        <v>27</v>
      </c>
    </row>
    <row r="58" spans="2:2" x14ac:dyDescent="0.3">
      <c r="B58" s="1" t="s">
        <v>29</v>
      </c>
    </row>
    <row r="80" spans="2:2" x14ac:dyDescent="0.3">
      <c r="B80" s="1" t="s">
        <v>33</v>
      </c>
    </row>
    <row r="81" spans="2:2" x14ac:dyDescent="0.3">
      <c r="B81" s="1" t="s">
        <v>30</v>
      </c>
    </row>
    <row r="82" spans="2:2" x14ac:dyDescent="0.3">
      <c r="B82" s="1" t="s">
        <v>32</v>
      </c>
    </row>
    <row r="83" spans="2:2" x14ac:dyDescent="0.3">
      <c r="B83" s="1" t="s">
        <v>31</v>
      </c>
    </row>
    <row r="95" spans="2:2" x14ac:dyDescent="0.3">
      <c r="B95" s="1" t="s">
        <v>34</v>
      </c>
    </row>
    <row r="146" spans="2:2" x14ac:dyDescent="0.3">
      <c r="B146" s="1" t="s">
        <v>35</v>
      </c>
    </row>
    <row r="177" spans="2:2" x14ac:dyDescent="0.3">
      <c r="B177" s="1" t="s">
        <v>38</v>
      </c>
    </row>
    <row r="196" spans="2:2" x14ac:dyDescent="0.3">
      <c r="B196" s="1" t="s">
        <v>36</v>
      </c>
    </row>
    <row r="206" spans="2:2" x14ac:dyDescent="0.3">
      <c r="B206" s="1" t="s">
        <v>37</v>
      </c>
    </row>
    <row r="216" spans="2:2" x14ac:dyDescent="0.3">
      <c r="B216" s="1" t="s">
        <v>39</v>
      </c>
    </row>
    <row r="217" spans="2:2" x14ac:dyDescent="0.3">
      <c r="B217" s="1" t="s">
        <v>40</v>
      </c>
    </row>
    <row r="234" spans="2:2" x14ac:dyDescent="0.3">
      <c r="B234" s="1" t="s">
        <v>42</v>
      </c>
    </row>
    <row r="245" spans="2:2" x14ac:dyDescent="0.3">
      <c r="B245" s="1" t="s">
        <v>43</v>
      </c>
    </row>
    <row r="261" spans="2:2" x14ac:dyDescent="0.3">
      <c r="B261" s="1" t="s">
        <v>44</v>
      </c>
    </row>
    <row r="274" spans="2:2" x14ac:dyDescent="0.3">
      <c r="B274" s="1" t="s">
        <v>50</v>
      </c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130"/>
  <sheetViews>
    <sheetView zoomScaleNormal="100" workbookViewId="0">
      <selection activeCell="C26" sqref="C26"/>
    </sheetView>
  </sheetViews>
  <sheetFormatPr defaultColWidth="2.625" defaultRowHeight="13.5" x14ac:dyDescent="0.3"/>
  <cols>
    <col min="1" max="16384" width="2.625" style="1"/>
  </cols>
  <sheetData>
    <row r="2" spans="2:2" ht="31.5" x14ac:dyDescent="0.3">
      <c r="B2" s="2" t="s">
        <v>41</v>
      </c>
    </row>
    <row r="4" spans="2:2" x14ac:dyDescent="0.3">
      <c r="B4" s="1" t="s">
        <v>51</v>
      </c>
    </row>
    <row r="32" spans="2:2" x14ac:dyDescent="0.3">
      <c r="B32" s="1" t="s">
        <v>52</v>
      </c>
    </row>
    <row r="33" spans="2:2" x14ac:dyDescent="0.3">
      <c r="B33" s="1" t="s">
        <v>53</v>
      </c>
    </row>
    <row r="66" spans="2:2" x14ac:dyDescent="0.3">
      <c r="B66" s="1" t="s">
        <v>54</v>
      </c>
    </row>
    <row r="67" spans="2:2" x14ac:dyDescent="0.3">
      <c r="B67" s="1" t="s">
        <v>55</v>
      </c>
    </row>
    <row r="100" spans="2:2" x14ac:dyDescent="0.3">
      <c r="B100" s="1" t="s">
        <v>56</v>
      </c>
    </row>
    <row r="128" spans="2:2" x14ac:dyDescent="0.3">
      <c r="B128" s="1" t="s">
        <v>57</v>
      </c>
    </row>
    <row r="129" spans="2:2" s="8" customFormat="1" x14ac:dyDescent="0.3">
      <c r="B129" s="7" t="s">
        <v>58</v>
      </c>
    </row>
    <row r="130" spans="2:2" x14ac:dyDescent="0.3">
      <c r="B130" s="6" t="s">
        <v>59</v>
      </c>
    </row>
  </sheetData>
  <phoneticPr fontId="1" type="noConversion"/>
  <hyperlinks>
    <hyperlink ref="B129" r:id="rId1"/>
  </hyperlinks>
  <pageMargins left="0.7" right="0.7" top="0.75" bottom="0.75" header="0.3" footer="0.3"/>
  <pageSetup paperSize="9" orientation="portrait" verticalDpi="0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57"/>
  <sheetViews>
    <sheetView tabSelected="1" topLeftCell="A112" workbookViewId="0">
      <selection activeCell="A118" sqref="A118:XFD118"/>
    </sheetView>
  </sheetViews>
  <sheetFormatPr defaultRowHeight="11.25" x14ac:dyDescent="0.3"/>
  <cols>
    <col min="1" max="16384" width="9" style="12"/>
  </cols>
  <sheetData>
    <row r="1" spans="2:17" x14ac:dyDescent="0.3">
      <c r="Q1" s="12" t="s">
        <v>187</v>
      </c>
    </row>
    <row r="4" spans="2:17" x14ac:dyDescent="0.3">
      <c r="B4" s="12" t="s">
        <v>61</v>
      </c>
    </row>
    <row r="6" spans="2:17" x14ac:dyDescent="0.3">
      <c r="B6" s="12" t="s">
        <v>62</v>
      </c>
    </row>
    <row r="7" spans="2:17" x14ac:dyDescent="0.3">
      <c r="B7" s="12" t="s">
        <v>63</v>
      </c>
    </row>
    <row r="8" spans="2:17" x14ac:dyDescent="0.3">
      <c r="B8" s="12" t="s">
        <v>64</v>
      </c>
    </row>
    <row r="9" spans="2:17" x14ac:dyDescent="0.3">
      <c r="B9" s="12" t="s">
        <v>65</v>
      </c>
    </row>
    <row r="10" spans="2:17" x14ac:dyDescent="0.3">
      <c r="B10" s="12" t="s">
        <v>66</v>
      </c>
    </row>
    <row r="11" spans="2:17" x14ac:dyDescent="0.3">
      <c r="B11" s="12" t="s">
        <v>67</v>
      </c>
    </row>
    <row r="12" spans="2:17" x14ac:dyDescent="0.3">
      <c r="B12" s="12" t="s">
        <v>68</v>
      </c>
    </row>
    <row r="13" spans="2:17" x14ac:dyDescent="0.3">
      <c r="B13" s="12" t="s">
        <v>69</v>
      </c>
    </row>
    <row r="15" spans="2:17" x14ac:dyDescent="0.3">
      <c r="B15" s="12" t="s">
        <v>70</v>
      </c>
    </row>
    <row r="16" spans="2:17" x14ac:dyDescent="0.3">
      <c r="B16" s="12" t="s">
        <v>82</v>
      </c>
    </row>
    <row r="17" spans="2:13" x14ac:dyDescent="0.3">
      <c r="B17" s="12" t="s">
        <v>71</v>
      </c>
    </row>
    <row r="18" spans="2:13" x14ac:dyDescent="0.3">
      <c r="C18" s="12" t="s">
        <v>72</v>
      </c>
    </row>
    <row r="19" spans="2:13" x14ac:dyDescent="0.3">
      <c r="C19" s="12" t="s">
        <v>73</v>
      </c>
    </row>
    <row r="20" spans="2:13" x14ac:dyDescent="0.3">
      <c r="C20" s="12" t="s">
        <v>75</v>
      </c>
    </row>
    <row r="21" spans="2:13" x14ac:dyDescent="0.3">
      <c r="C21" s="12" t="s">
        <v>77</v>
      </c>
    </row>
    <row r="22" spans="2:13" x14ac:dyDescent="0.3">
      <c r="C22" s="12" t="s">
        <v>76</v>
      </c>
    </row>
    <row r="23" spans="2:13" x14ac:dyDescent="0.3">
      <c r="C23" s="12" t="s">
        <v>74</v>
      </c>
    </row>
    <row r="24" spans="2:13" x14ac:dyDescent="0.3">
      <c r="C24" s="12" t="s">
        <v>78</v>
      </c>
    </row>
    <row r="25" spans="2:13" x14ac:dyDescent="0.3">
      <c r="C25" s="12" t="s">
        <v>79</v>
      </c>
    </row>
    <row r="26" spans="2:13" x14ac:dyDescent="0.3">
      <c r="C26" s="12" t="s">
        <v>80</v>
      </c>
    </row>
    <row r="28" spans="2:13" x14ac:dyDescent="0.3">
      <c r="C28" s="12" t="s">
        <v>81</v>
      </c>
      <c r="J28" s="12">
        <v>4</v>
      </c>
      <c r="K28" s="12">
        <v>12</v>
      </c>
      <c r="M28" s="12">
        <v>48</v>
      </c>
    </row>
    <row r="29" spans="2:13" x14ac:dyDescent="0.3">
      <c r="J29" s="12">
        <v>3</v>
      </c>
      <c r="K29" s="12">
        <v>12</v>
      </c>
      <c r="M29" s="12">
        <v>36</v>
      </c>
    </row>
    <row r="30" spans="2:13" x14ac:dyDescent="0.3">
      <c r="M30" s="12">
        <v>84</v>
      </c>
    </row>
    <row r="31" spans="2:13" x14ac:dyDescent="0.3">
      <c r="C31" s="12" t="s">
        <v>93</v>
      </c>
    </row>
    <row r="32" spans="2:13" x14ac:dyDescent="0.3">
      <c r="C32" s="12" t="s">
        <v>94</v>
      </c>
    </row>
    <row r="33" spans="3:18" x14ac:dyDescent="0.3">
      <c r="C33" s="12" t="s">
        <v>95</v>
      </c>
      <c r="J33" s="12">
        <v>7</v>
      </c>
      <c r="K33" s="12">
        <v>6</v>
      </c>
    </row>
    <row r="35" spans="3:18" x14ac:dyDescent="0.3">
      <c r="H35" s="10" t="s">
        <v>86</v>
      </c>
      <c r="I35" s="10">
        <v>2</v>
      </c>
      <c r="J35" s="11" t="s">
        <v>90</v>
      </c>
      <c r="K35" s="11"/>
      <c r="M35" s="11"/>
      <c r="N35" s="11"/>
      <c r="P35" s="11"/>
      <c r="Q35" s="11"/>
      <c r="R35" s="11"/>
    </row>
    <row r="36" spans="3:18" x14ac:dyDescent="0.3">
      <c r="H36" s="11"/>
      <c r="I36" s="10"/>
      <c r="J36" s="10" t="s">
        <v>85</v>
      </c>
      <c r="K36" s="10" t="s">
        <v>83</v>
      </c>
      <c r="L36" s="10" t="s">
        <v>99</v>
      </c>
      <c r="M36" s="10" t="s">
        <v>98</v>
      </c>
      <c r="N36" s="10" t="s">
        <v>100</v>
      </c>
      <c r="O36" s="10" t="s">
        <v>102</v>
      </c>
      <c r="P36" s="10" t="s">
        <v>101</v>
      </c>
      <c r="Q36" s="10" t="s">
        <v>103</v>
      </c>
      <c r="R36" s="10" t="s">
        <v>84</v>
      </c>
    </row>
    <row r="37" spans="3:18" x14ac:dyDescent="0.3">
      <c r="H37" s="11"/>
      <c r="I37" s="10" t="s">
        <v>87</v>
      </c>
      <c r="J37" s="10">
        <v>1</v>
      </c>
      <c r="K37" s="10">
        <v>2</v>
      </c>
      <c r="L37" s="10">
        <v>3</v>
      </c>
      <c r="M37" s="10">
        <v>3</v>
      </c>
      <c r="N37" s="10">
        <v>3</v>
      </c>
      <c r="O37" s="10">
        <v>2</v>
      </c>
      <c r="P37" s="10">
        <v>2</v>
      </c>
      <c r="Q37" s="10">
        <v>2</v>
      </c>
      <c r="R37" s="10">
        <v>1</v>
      </c>
    </row>
    <row r="38" spans="3:18" x14ac:dyDescent="0.3">
      <c r="C38" s="12" t="s">
        <v>92</v>
      </c>
      <c r="H38" s="11"/>
      <c r="I38" s="10" t="s">
        <v>88</v>
      </c>
      <c r="J38" s="10" t="s">
        <v>89</v>
      </c>
      <c r="K38" s="10" t="s">
        <v>89</v>
      </c>
      <c r="L38" s="10" t="s">
        <v>89</v>
      </c>
      <c r="M38" s="10" t="s">
        <v>89</v>
      </c>
      <c r="N38" s="10" t="s">
        <v>89</v>
      </c>
      <c r="O38" s="10" t="s">
        <v>89</v>
      </c>
      <c r="P38" s="10" t="s">
        <v>89</v>
      </c>
      <c r="Q38" s="10" t="s">
        <v>89</v>
      </c>
      <c r="R38" s="10"/>
    </row>
    <row r="39" spans="3:18" x14ac:dyDescent="0.3">
      <c r="H39" s="11"/>
      <c r="I39" s="10">
        <v>1</v>
      </c>
      <c r="J39" s="10">
        <v>1</v>
      </c>
      <c r="K39" s="10" t="s">
        <v>96</v>
      </c>
      <c r="L39" s="20">
        <v>1</v>
      </c>
      <c r="M39" s="10"/>
      <c r="N39" s="10"/>
      <c r="O39" s="10" t="s">
        <v>104</v>
      </c>
      <c r="P39" s="10"/>
      <c r="Q39" s="10"/>
      <c r="R39" s="10"/>
    </row>
    <row r="40" spans="3:18" x14ac:dyDescent="0.3">
      <c r="G40" s="21">
        <f>L40/I40</f>
        <v>1.5</v>
      </c>
      <c r="H40" s="19">
        <f>O40/I40</f>
        <v>1</v>
      </c>
      <c r="I40" s="10">
        <v>2</v>
      </c>
      <c r="J40" s="10">
        <v>2</v>
      </c>
      <c r="K40" s="10" t="s">
        <v>97</v>
      </c>
      <c r="L40" s="20">
        <v>3</v>
      </c>
      <c r="M40" s="10"/>
      <c r="N40" s="10"/>
      <c r="O40" s="18">
        <v>2</v>
      </c>
      <c r="P40" s="10"/>
      <c r="Q40" s="10"/>
      <c r="R40" s="10"/>
    </row>
    <row r="41" spans="3:18" x14ac:dyDescent="0.3">
      <c r="F41" s="16">
        <f>K41/I41</f>
        <v>1</v>
      </c>
      <c r="G41" s="13">
        <f>L41/I41</f>
        <v>1</v>
      </c>
      <c r="H41" s="19">
        <f>O41/I41</f>
        <v>1.6666666666666667</v>
      </c>
      <c r="I41" s="10">
        <v>3</v>
      </c>
      <c r="J41" s="10">
        <v>3</v>
      </c>
      <c r="K41" s="15">
        <v>3</v>
      </c>
      <c r="L41" s="14">
        <v>3</v>
      </c>
      <c r="M41" s="10"/>
      <c r="N41" s="10"/>
      <c r="O41" s="18">
        <v>5</v>
      </c>
      <c r="P41" s="10"/>
      <c r="Q41" s="10"/>
      <c r="R41" s="10"/>
    </row>
    <row r="42" spans="3:18" x14ac:dyDescent="0.3">
      <c r="F42" s="16">
        <f>K42/I42</f>
        <v>1.25</v>
      </c>
      <c r="G42" s="13">
        <f t="shared" ref="G42:G43" si="0">L42/I42</f>
        <v>0.75</v>
      </c>
      <c r="H42" s="19">
        <f>O42/I42</f>
        <v>1.25</v>
      </c>
      <c r="I42" s="10">
        <v>4</v>
      </c>
      <c r="J42" s="10">
        <v>4</v>
      </c>
      <c r="K42" s="15">
        <v>5</v>
      </c>
      <c r="L42" s="14">
        <v>3</v>
      </c>
      <c r="M42" s="10"/>
      <c r="N42" s="10"/>
      <c r="O42" s="18">
        <v>5</v>
      </c>
      <c r="P42" s="10"/>
      <c r="Q42" s="10"/>
      <c r="R42" s="10"/>
    </row>
    <row r="43" spans="3:18" x14ac:dyDescent="0.3">
      <c r="F43" s="16">
        <f>K43/I43</f>
        <v>1.8</v>
      </c>
      <c r="G43" s="13">
        <f t="shared" si="0"/>
        <v>0.6</v>
      </c>
      <c r="H43" s="19">
        <f>O43/I43</f>
        <v>1</v>
      </c>
      <c r="I43" s="10">
        <v>5</v>
      </c>
      <c r="J43" s="10">
        <v>5</v>
      </c>
      <c r="K43" s="15">
        <v>9</v>
      </c>
      <c r="L43" s="14">
        <v>3</v>
      </c>
      <c r="M43" s="10"/>
      <c r="N43" s="10"/>
      <c r="O43" s="18">
        <v>5</v>
      </c>
      <c r="P43" s="10"/>
      <c r="Q43" s="10"/>
      <c r="R43" s="10"/>
    </row>
    <row r="44" spans="3:18" x14ac:dyDescent="0.3">
      <c r="H44" s="11"/>
    </row>
    <row r="45" spans="3:18" x14ac:dyDescent="0.3">
      <c r="H45" s="11"/>
    </row>
    <row r="46" spans="3:18" x14ac:dyDescent="0.3">
      <c r="H46" s="11"/>
    </row>
    <row r="47" spans="3:18" x14ac:dyDescent="0.3">
      <c r="H47" s="11"/>
    </row>
    <row r="48" spans="3:18" x14ac:dyDescent="0.3">
      <c r="H48" s="11"/>
    </row>
    <row r="49" spans="8:18" x14ac:dyDescent="0.3">
      <c r="H49" s="11"/>
    </row>
    <row r="50" spans="8:18" x14ac:dyDescent="0.3">
      <c r="H50" s="11"/>
    </row>
    <row r="51" spans="8:18" x14ac:dyDescent="0.3">
      <c r="H51" s="11"/>
    </row>
    <row r="52" spans="8:18" x14ac:dyDescent="0.3">
      <c r="H52" s="11"/>
      <c r="I52" s="10" t="s">
        <v>87</v>
      </c>
      <c r="J52" s="10">
        <v>1</v>
      </c>
      <c r="K52" s="10">
        <v>2</v>
      </c>
      <c r="L52" s="10">
        <v>3</v>
      </c>
      <c r="M52" s="10">
        <v>3</v>
      </c>
      <c r="N52" s="10">
        <v>3</v>
      </c>
      <c r="O52" s="10">
        <v>2</v>
      </c>
      <c r="P52" s="10">
        <v>2</v>
      </c>
      <c r="Q52" s="10">
        <v>2</v>
      </c>
      <c r="R52" s="10">
        <v>1</v>
      </c>
    </row>
    <row r="53" spans="8:18" x14ac:dyDescent="0.3">
      <c r="H53" s="11"/>
      <c r="I53" s="10" t="s">
        <v>88</v>
      </c>
      <c r="J53" s="10" t="s">
        <v>91</v>
      </c>
      <c r="K53" s="10" t="s">
        <v>91</v>
      </c>
      <c r="L53" s="10" t="s">
        <v>91</v>
      </c>
      <c r="M53" s="10" t="s">
        <v>91</v>
      </c>
      <c r="N53" s="10" t="s">
        <v>91</v>
      </c>
      <c r="O53" s="10"/>
      <c r="P53" s="10"/>
      <c r="Q53" s="10"/>
      <c r="R53" s="11"/>
    </row>
    <row r="54" spans="8:18" x14ac:dyDescent="0.3">
      <c r="H54" s="11"/>
      <c r="I54" s="10">
        <v>1</v>
      </c>
      <c r="J54" s="10">
        <v>10</v>
      </c>
      <c r="K54" s="10">
        <v>10</v>
      </c>
      <c r="L54" s="10">
        <v>10</v>
      </c>
      <c r="M54" s="10">
        <v>10</v>
      </c>
      <c r="N54" s="10">
        <v>8</v>
      </c>
      <c r="O54" s="10"/>
      <c r="P54" s="10"/>
      <c r="Q54" s="10"/>
      <c r="R54" s="11"/>
    </row>
    <row r="55" spans="8:18" x14ac:dyDescent="0.3">
      <c r="I55" s="10">
        <v>2</v>
      </c>
      <c r="J55" s="10">
        <v>10</v>
      </c>
      <c r="K55" s="10">
        <v>11</v>
      </c>
      <c r="L55" s="10">
        <v>10</v>
      </c>
      <c r="M55" s="10">
        <v>10</v>
      </c>
      <c r="N55" s="10">
        <v>8</v>
      </c>
      <c r="O55" s="10"/>
      <c r="P55" s="10"/>
      <c r="Q55" s="10"/>
      <c r="R55" s="11"/>
    </row>
    <row r="56" spans="8:18" x14ac:dyDescent="0.3">
      <c r="I56" s="10">
        <v>3</v>
      </c>
      <c r="J56" s="10">
        <v>10</v>
      </c>
      <c r="K56" s="10">
        <v>12</v>
      </c>
      <c r="L56" s="10">
        <v>10</v>
      </c>
      <c r="M56" s="10">
        <v>13</v>
      </c>
      <c r="N56" s="10">
        <v>8</v>
      </c>
      <c r="O56" s="11"/>
      <c r="P56" s="11"/>
      <c r="Q56" s="11"/>
      <c r="R56" s="11"/>
    </row>
    <row r="57" spans="8:18" x14ac:dyDescent="0.3">
      <c r="I57" s="10">
        <v>4</v>
      </c>
      <c r="J57" s="10">
        <v>10</v>
      </c>
      <c r="K57" s="10">
        <v>13</v>
      </c>
      <c r="L57" s="10">
        <v>10</v>
      </c>
      <c r="M57" s="10">
        <v>13</v>
      </c>
      <c r="N57" s="10">
        <v>8</v>
      </c>
      <c r="O57" s="11"/>
      <c r="P57" s="11"/>
      <c r="Q57" s="11"/>
      <c r="R57" s="11"/>
    </row>
    <row r="58" spans="8:18" x14ac:dyDescent="0.3">
      <c r="I58" s="10">
        <v>5</v>
      </c>
      <c r="J58" s="10">
        <v>10</v>
      </c>
      <c r="K58" s="10">
        <v>14</v>
      </c>
      <c r="L58" s="10">
        <v>10</v>
      </c>
      <c r="M58" s="10">
        <v>13</v>
      </c>
      <c r="N58" s="10">
        <v>8</v>
      </c>
      <c r="O58" s="11"/>
      <c r="P58" s="11"/>
      <c r="Q58" s="11"/>
      <c r="R58" s="11"/>
    </row>
    <row r="59" spans="8:18" x14ac:dyDescent="0.3">
      <c r="I59" s="10">
        <v>6</v>
      </c>
      <c r="J59" s="10">
        <v>10</v>
      </c>
      <c r="K59" s="10">
        <v>15</v>
      </c>
      <c r="L59" s="10">
        <v>10</v>
      </c>
      <c r="M59" s="10">
        <v>13</v>
      </c>
      <c r="N59" s="10">
        <v>8</v>
      </c>
      <c r="O59" s="11"/>
      <c r="P59" s="11"/>
      <c r="Q59" s="11"/>
      <c r="R59" s="11"/>
    </row>
    <row r="68" spans="6:21" x14ac:dyDescent="0.3">
      <c r="F68" s="9"/>
      <c r="G68" s="9"/>
      <c r="H68" s="10"/>
      <c r="I68" s="10"/>
      <c r="J68" s="22" t="s">
        <v>85</v>
      </c>
      <c r="K68" s="22" t="s">
        <v>83</v>
      </c>
      <c r="L68" s="22" t="s">
        <v>99</v>
      </c>
      <c r="M68" s="22" t="s">
        <v>102</v>
      </c>
      <c r="N68" s="22" t="s">
        <v>84</v>
      </c>
      <c r="O68" s="10"/>
    </row>
    <row r="69" spans="6:21" x14ac:dyDescent="0.3">
      <c r="F69" s="9"/>
      <c r="G69" s="9"/>
      <c r="H69" s="10"/>
      <c r="I69" s="22" t="s">
        <v>87</v>
      </c>
      <c r="J69" s="22">
        <v>2</v>
      </c>
      <c r="K69" s="22">
        <v>3</v>
      </c>
      <c r="L69" s="22">
        <v>2</v>
      </c>
      <c r="M69" s="22">
        <v>3</v>
      </c>
      <c r="N69" s="22">
        <v>1</v>
      </c>
      <c r="O69" s="10"/>
      <c r="Q69" s="12">
        <f>SUM(Q70:Q74)</f>
        <v>136</v>
      </c>
    </row>
    <row r="70" spans="6:21" x14ac:dyDescent="0.3">
      <c r="F70" s="9"/>
      <c r="G70" s="9"/>
      <c r="H70" s="10"/>
      <c r="I70" s="22" t="s">
        <v>88</v>
      </c>
      <c r="J70" s="22" t="s">
        <v>89</v>
      </c>
      <c r="K70" s="22" t="s">
        <v>89</v>
      </c>
      <c r="L70" s="22" t="s">
        <v>89</v>
      </c>
      <c r="M70" s="22" t="s">
        <v>89</v>
      </c>
      <c r="N70" s="22"/>
      <c r="O70" s="10"/>
      <c r="P70" s="10" t="s">
        <v>110</v>
      </c>
      <c r="Q70" s="12">
        <f>S70</f>
        <v>8</v>
      </c>
      <c r="S70" s="12">
        <f>S73</f>
        <v>8</v>
      </c>
    </row>
    <row r="71" spans="6:21" x14ac:dyDescent="0.3">
      <c r="F71" s="9"/>
      <c r="G71" s="9"/>
      <c r="H71" s="10"/>
      <c r="I71" s="22">
        <v>1</v>
      </c>
      <c r="J71" s="24">
        <v>1</v>
      </c>
      <c r="K71" s="25">
        <v>0</v>
      </c>
      <c r="L71" s="26">
        <v>0</v>
      </c>
      <c r="M71" s="27">
        <v>0</v>
      </c>
      <c r="N71" s="22"/>
      <c r="O71" s="10"/>
      <c r="P71" s="10" t="s">
        <v>111</v>
      </c>
      <c r="Q71" s="12">
        <f>S71</f>
        <v>8</v>
      </c>
      <c r="S71" s="12">
        <f>S73</f>
        <v>8</v>
      </c>
    </row>
    <row r="72" spans="6:21" x14ac:dyDescent="0.3">
      <c r="F72" s="9"/>
      <c r="G72" s="20">
        <f>L72/I72</f>
        <v>0</v>
      </c>
      <c r="H72" s="18">
        <f>M72/I72</f>
        <v>0</v>
      </c>
      <c r="I72" s="22">
        <v>2</v>
      </c>
      <c r="J72" s="24">
        <v>2</v>
      </c>
      <c r="K72" s="25">
        <v>0</v>
      </c>
      <c r="L72" s="26">
        <v>0</v>
      </c>
      <c r="M72" s="27">
        <v>0</v>
      </c>
      <c r="N72" s="22"/>
      <c r="O72" s="10"/>
      <c r="P72" s="10" t="s">
        <v>112</v>
      </c>
      <c r="Q72" s="12">
        <f>R72*S72</f>
        <v>56</v>
      </c>
      <c r="R72" s="12">
        <v>7</v>
      </c>
      <c r="S72" s="12">
        <f>S73</f>
        <v>8</v>
      </c>
    </row>
    <row r="73" spans="6:21" x14ac:dyDescent="0.3">
      <c r="F73" s="15">
        <f>K73/I73</f>
        <v>0</v>
      </c>
      <c r="G73" s="14">
        <f>L73/I73</f>
        <v>0</v>
      </c>
      <c r="H73" s="18">
        <f>M73/I73</f>
        <v>0</v>
      </c>
      <c r="I73" s="22">
        <v>3</v>
      </c>
      <c r="J73" s="24">
        <v>3</v>
      </c>
      <c r="K73" s="25">
        <v>0</v>
      </c>
      <c r="L73" s="26">
        <v>0</v>
      </c>
      <c r="M73" s="27">
        <v>0</v>
      </c>
      <c r="N73" s="22"/>
      <c r="O73" s="10"/>
      <c r="P73" s="10" t="s">
        <v>113</v>
      </c>
      <c r="Q73" s="12">
        <f>R73*S73</f>
        <v>56</v>
      </c>
      <c r="R73" s="12">
        <v>7</v>
      </c>
      <c r="S73" s="12">
        <v>8</v>
      </c>
    </row>
    <row r="74" spans="6:21" x14ac:dyDescent="0.3">
      <c r="F74" s="15">
        <f>K74/I74</f>
        <v>0</v>
      </c>
      <c r="G74" s="14">
        <f t="shared" ref="G74:G75" si="1">L74/I74</f>
        <v>0.75</v>
      </c>
      <c r="H74" s="18">
        <f>M74/I74</f>
        <v>0</v>
      </c>
      <c r="I74" s="22">
        <v>4</v>
      </c>
      <c r="J74" s="17">
        <v>4</v>
      </c>
      <c r="K74" s="15">
        <v>0</v>
      </c>
      <c r="L74" s="20">
        <v>3</v>
      </c>
      <c r="M74" s="18">
        <v>0</v>
      </c>
      <c r="N74" s="10"/>
      <c r="O74" s="10"/>
      <c r="P74" s="10" t="s">
        <v>114</v>
      </c>
      <c r="Q74" s="12">
        <f>S74</f>
        <v>8</v>
      </c>
      <c r="S74" s="12">
        <f>S73</f>
        <v>8</v>
      </c>
    </row>
    <row r="75" spans="6:21" x14ac:dyDescent="0.3">
      <c r="F75" s="15">
        <f>K75/I75</f>
        <v>1.2</v>
      </c>
      <c r="G75" s="14">
        <f t="shared" si="1"/>
        <v>0.8</v>
      </c>
      <c r="H75" s="18">
        <f>M75/I75</f>
        <v>0</v>
      </c>
      <c r="I75" s="22">
        <v>5</v>
      </c>
      <c r="J75" s="17">
        <v>5</v>
      </c>
      <c r="K75" s="15">
        <v>6</v>
      </c>
      <c r="L75" s="20">
        <v>4</v>
      </c>
      <c r="M75" s="18">
        <v>0</v>
      </c>
      <c r="N75" s="10"/>
      <c r="O75" s="10"/>
      <c r="P75" s="10"/>
    </row>
    <row r="76" spans="6:21" x14ac:dyDescent="0.3">
      <c r="F76" s="15">
        <f t="shared" ref="F76:F80" si="2">K76/I76</f>
        <v>1</v>
      </c>
      <c r="G76" s="14">
        <f t="shared" ref="G76:G80" si="3">L76/I76</f>
        <v>0.83333333333333337</v>
      </c>
      <c r="H76" s="18">
        <f t="shared" ref="H76:H80" si="4">M76/I76</f>
        <v>0</v>
      </c>
      <c r="I76" s="23">
        <v>6</v>
      </c>
      <c r="J76" s="17">
        <v>6</v>
      </c>
      <c r="K76" s="15">
        <v>6</v>
      </c>
      <c r="L76" s="20">
        <v>5</v>
      </c>
      <c r="M76" s="18">
        <v>0</v>
      </c>
      <c r="N76" s="9"/>
    </row>
    <row r="77" spans="6:21" x14ac:dyDescent="0.3">
      <c r="F77" s="15">
        <f t="shared" si="2"/>
        <v>0.8571428571428571</v>
      </c>
      <c r="G77" s="14">
        <f t="shared" si="3"/>
        <v>1.4285714285714286</v>
      </c>
      <c r="H77" s="18">
        <f t="shared" si="4"/>
        <v>0</v>
      </c>
      <c r="I77" s="23">
        <v>7</v>
      </c>
      <c r="J77" s="17">
        <v>7</v>
      </c>
      <c r="K77" s="15">
        <v>6</v>
      </c>
      <c r="L77" s="20">
        <v>10</v>
      </c>
      <c r="M77" s="18">
        <v>0</v>
      </c>
      <c r="N77" s="9"/>
      <c r="Q77" s="12" t="s">
        <v>121</v>
      </c>
      <c r="R77" s="12" t="s">
        <v>122</v>
      </c>
      <c r="S77" s="12" t="s">
        <v>115</v>
      </c>
    </row>
    <row r="78" spans="6:21" x14ac:dyDescent="0.3">
      <c r="F78" s="15">
        <f t="shared" si="2"/>
        <v>0.75</v>
      </c>
      <c r="G78" s="14">
        <f t="shared" si="3"/>
        <v>1.25</v>
      </c>
      <c r="H78" s="18">
        <f t="shared" si="4"/>
        <v>0</v>
      </c>
      <c r="I78" s="23">
        <v>8</v>
      </c>
      <c r="J78" s="17">
        <v>8</v>
      </c>
      <c r="K78" s="15">
        <v>6</v>
      </c>
      <c r="L78" s="20">
        <v>10</v>
      </c>
      <c r="M78" s="18">
        <v>0</v>
      </c>
      <c r="N78" s="9"/>
      <c r="P78" s="12" t="s">
        <v>116</v>
      </c>
      <c r="Q78" s="12">
        <f>S78</f>
        <v>10</v>
      </c>
      <c r="S78" s="12">
        <v>10</v>
      </c>
      <c r="T78" s="12" t="s">
        <v>126</v>
      </c>
      <c r="U78" s="12">
        <f>S78*0.8</f>
        <v>8</v>
      </c>
    </row>
    <row r="79" spans="6:21" x14ac:dyDescent="0.3">
      <c r="F79" s="15">
        <f t="shared" si="2"/>
        <v>0.66666666666666663</v>
      </c>
      <c r="G79" s="14">
        <f t="shared" si="3"/>
        <v>1.1111111111111112</v>
      </c>
      <c r="H79" s="18">
        <f t="shared" si="4"/>
        <v>1.7777777777777777</v>
      </c>
      <c r="I79" s="23">
        <v>9</v>
      </c>
      <c r="J79" s="17">
        <v>9</v>
      </c>
      <c r="K79" s="15">
        <v>6</v>
      </c>
      <c r="L79" s="20">
        <v>10</v>
      </c>
      <c r="M79" s="18">
        <v>16</v>
      </c>
      <c r="N79" s="9"/>
      <c r="P79" s="12" t="s">
        <v>117</v>
      </c>
      <c r="Q79" s="12">
        <f>S79</f>
        <v>13</v>
      </c>
      <c r="S79" s="12">
        <v>13</v>
      </c>
      <c r="T79" s="12" t="s">
        <v>127</v>
      </c>
      <c r="U79" s="12">
        <f t="shared" ref="U79:U81" si="5">S79*0.8</f>
        <v>10.4</v>
      </c>
    </row>
    <row r="80" spans="6:21" x14ac:dyDescent="0.3">
      <c r="F80" s="15">
        <f t="shared" si="2"/>
        <v>2</v>
      </c>
      <c r="G80" s="14">
        <f t="shared" si="3"/>
        <v>1</v>
      </c>
      <c r="H80" s="18">
        <f t="shared" si="4"/>
        <v>1.6</v>
      </c>
      <c r="I80" s="23">
        <v>10</v>
      </c>
      <c r="J80" s="17">
        <v>10</v>
      </c>
      <c r="K80" s="15">
        <v>20</v>
      </c>
      <c r="L80" s="20">
        <v>10</v>
      </c>
      <c r="M80" s="18">
        <v>16</v>
      </c>
      <c r="N80" s="9"/>
      <c r="P80" s="12" t="s">
        <v>118</v>
      </c>
      <c r="Q80" s="12">
        <f>R80*S80</f>
        <v>63</v>
      </c>
      <c r="R80" s="12">
        <v>7</v>
      </c>
      <c r="S80" s="12">
        <v>9</v>
      </c>
      <c r="T80" s="12" t="s">
        <v>129</v>
      </c>
      <c r="U80" s="12">
        <f t="shared" si="5"/>
        <v>7.2</v>
      </c>
    </row>
    <row r="81" spans="7:25" x14ac:dyDescent="0.3">
      <c r="P81" s="12" t="s">
        <v>119</v>
      </c>
      <c r="Q81" s="12">
        <f>R81*S81</f>
        <v>49</v>
      </c>
      <c r="R81" s="12">
        <v>7</v>
      </c>
      <c r="S81" s="12">
        <v>7</v>
      </c>
      <c r="T81" s="12" t="s">
        <v>128</v>
      </c>
      <c r="U81" s="12">
        <f t="shared" si="5"/>
        <v>5.6000000000000005</v>
      </c>
      <c r="V81" s="12" t="s">
        <v>123</v>
      </c>
      <c r="W81" s="12">
        <v>4</v>
      </c>
    </row>
    <row r="82" spans="7:25" x14ac:dyDescent="0.3">
      <c r="P82" s="12" t="s">
        <v>120</v>
      </c>
      <c r="Q82" s="12">
        <f>S82</f>
        <v>15</v>
      </c>
      <c r="S82" s="12">
        <v>15</v>
      </c>
    </row>
    <row r="83" spans="7:25" x14ac:dyDescent="0.3">
      <c r="Q83" s="12">
        <f>SUM(Q78:Q82)</f>
        <v>150</v>
      </c>
    </row>
    <row r="84" spans="7:25" ht="12" thickBot="1" x14ac:dyDescent="0.35">
      <c r="R84" s="12">
        <v>12</v>
      </c>
      <c r="S84" s="12">
        <v>20</v>
      </c>
      <c r="U84" s="12">
        <v>6</v>
      </c>
      <c r="W84" s="12">
        <v>9</v>
      </c>
      <c r="Y84" s="12">
        <v>8</v>
      </c>
    </row>
    <row r="85" spans="7:25" ht="12" thickBot="1" x14ac:dyDescent="0.35">
      <c r="Q85" s="12">
        <v>1</v>
      </c>
      <c r="R85" s="31">
        <v>1</v>
      </c>
      <c r="S85" s="12">
        <v>0</v>
      </c>
      <c r="U85" s="12">
        <v>0</v>
      </c>
      <c r="W85" s="12">
        <v>0</v>
      </c>
      <c r="Y85" s="12">
        <v>2</v>
      </c>
    </row>
    <row r="86" spans="7:25" ht="12" thickBot="1" x14ac:dyDescent="0.35">
      <c r="Q86" s="12">
        <v>2</v>
      </c>
      <c r="R86" s="32">
        <v>2</v>
      </c>
      <c r="S86" s="12">
        <v>0</v>
      </c>
      <c r="U86" s="31">
        <v>3</v>
      </c>
      <c r="V86" s="12">
        <f>U86/Q86</f>
        <v>1.5</v>
      </c>
      <c r="W86" s="12">
        <v>0</v>
      </c>
      <c r="X86" s="12">
        <f>W86/Q86</f>
        <v>0</v>
      </c>
      <c r="Y86" s="12">
        <v>4</v>
      </c>
    </row>
    <row r="87" spans="7:25" x14ac:dyDescent="0.3">
      <c r="Q87" s="12">
        <v>3</v>
      </c>
      <c r="R87" s="32">
        <v>3</v>
      </c>
      <c r="S87" s="34">
        <v>4</v>
      </c>
      <c r="T87" s="12">
        <f>S87/Q87</f>
        <v>1.3333333333333333</v>
      </c>
      <c r="U87" s="32">
        <v>5</v>
      </c>
      <c r="V87" s="12">
        <f>U87/Q87</f>
        <v>1.6666666666666667</v>
      </c>
      <c r="W87" s="31">
        <v>4</v>
      </c>
      <c r="X87" s="12">
        <f>W87/Q87</f>
        <v>1.3333333333333333</v>
      </c>
      <c r="Y87" s="12">
        <v>6</v>
      </c>
    </row>
    <row r="88" spans="7:25" ht="12" thickBot="1" x14ac:dyDescent="0.35">
      <c r="G88" s="9" t="s">
        <v>107</v>
      </c>
      <c r="H88" s="9"/>
      <c r="I88" s="9"/>
      <c r="J88" s="28">
        <v>5</v>
      </c>
      <c r="K88" s="9"/>
      <c r="L88" s="9"/>
      <c r="M88" s="9"/>
      <c r="N88" s="9"/>
      <c r="Q88" s="12">
        <v>4</v>
      </c>
      <c r="R88" s="32">
        <v>4</v>
      </c>
      <c r="S88" s="35">
        <v>4</v>
      </c>
      <c r="T88" s="12">
        <f>S88/Q88</f>
        <v>1</v>
      </c>
      <c r="U88" s="33">
        <v>9</v>
      </c>
      <c r="V88" s="12">
        <f>U88/Q88</f>
        <v>2.25</v>
      </c>
      <c r="W88" s="32">
        <v>6</v>
      </c>
      <c r="X88" s="12">
        <f t="shared" ref="X88:X89" si="6">W88/Q88</f>
        <v>1.5</v>
      </c>
      <c r="Y88" s="12">
        <v>8</v>
      </c>
    </row>
    <row r="89" spans="7:25" ht="12" thickBot="1" x14ac:dyDescent="0.35">
      <c r="G89" s="9" t="s">
        <v>108</v>
      </c>
      <c r="H89" s="9"/>
      <c r="I89" s="9"/>
      <c r="J89" s="9"/>
      <c r="K89" s="28">
        <v>6</v>
      </c>
      <c r="L89" s="9"/>
      <c r="M89" s="9"/>
      <c r="N89" s="9"/>
      <c r="Q89" s="12">
        <v>5</v>
      </c>
      <c r="R89" s="32">
        <v>5</v>
      </c>
      <c r="S89" s="35">
        <v>7</v>
      </c>
      <c r="T89" s="12">
        <f>S89/Q89</f>
        <v>1.4</v>
      </c>
      <c r="U89" s="12">
        <v>0</v>
      </c>
      <c r="W89" s="33">
        <v>8</v>
      </c>
      <c r="X89" s="12">
        <f t="shared" si="6"/>
        <v>1.6</v>
      </c>
      <c r="Y89" s="12">
        <v>10</v>
      </c>
    </row>
    <row r="90" spans="7:25" x14ac:dyDescent="0.3">
      <c r="G90" s="9" t="s">
        <v>105</v>
      </c>
      <c r="H90" s="28">
        <v>3</v>
      </c>
      <c r="I90" s="28"/>
      <c r="J90" s="28"/>
      <c r="K90" s="28"/>
      <c r="L90" s="28">
        <v>7</v>
      </c>
      <c r="M90" s="9"/>
      <c r="N90" s="9"/>
      <c r="Q90" s="12">
        <v>6</v>
      </c>
      <c r="R90" s="32">
        <v>6</v>
      </c>
      <c r="S90" s="35">
        <v>7</v>
      </c>
      <c r="T90" s="12">
        <f t="shared" ref="T90:T92" si="7">S90/Q90</f>
        <v>1.1666666666666667</v>
      </c>
      <c r="U90" s="12">
        <v>0</v>
      </c>
      <c r="W90" s="12">
        <v>0</v>
      </c>
      <c r="Y90" s="12">
        <v>12</v>
      </c>
    </row>
    <row r="91" spans="7:25" x14ac:dyDescent="0.3">
      <c r="G91" s="9" t="s">
        <v>106</v>
      </c>
      <c r="H91" s="9"/>
      <c r="I91" s="28">
        <v>4</v>
      </c>
      <c r="J91" s="28"/>
      <c r="K91" s="28"/>
      <c r="L91" s="28"/>
      <c r="M91" s="28">
        <v>8</v>
      </c>
      <c r="N91" s="9"/>
      <c r="Q91" s="12">
        <v>7</v>
      </c>
      <c r="R91" s="32">
        <v>7</v>
      </c>
      <c r="S91" s="35">
        <v>7</v>
      </c>
      <c r="T91" s="12">
        <f t="shared" si="7"/>
        <v>1</v>
      </c>
      <c r="U91" s="12">
        <v>0</v>
      </c>
      <c r="W91" s="12">
        <v>0</v>
      </c>
      <c r="Y91" s="12">
        <v>14</v>
      </c>
    </row>
    <row r="92" spans="7:25" ht="12" thickBot="1" x14ac:dyDescent="0.35">
      <c r="G92" s="9" t="s">
        <v>109</v>
      </c>
      <c r="H92" s="9"/>
      <c r="I92" s="9"/>
      <c r="J92" s="9"/>
      <c r="K92" s="9"/>
      <c r="L92" s="9"/>
      <c r="M92" s="9"/>
      <c r="N92" s="28">
        <v>9</v>
      </c>
      <c r="Q92" s="12">
        <v>8</v>
      </c>
      <c r="R92" s="32">
        <v>8</v>
      </c>
      <c r="S92" s="36">
        <v>16</v>
      </c>
      <c r="T92" s="12">
        <f t="shared" si="7"/>
        <v>2</v>
      </c>
      <c r="U92" s="12">
        <v>0</v>
      </c>
      <c r="W92" s="12">
        <v>0</v>
      </c>
      <c r="Y92" s="12">
        <v>16</v>
      </c>
    </row>
    <row r="93" spans="7:25" x14ac:dyDescent="0.3">
      <c r="Q93" s="12">
        <v>9</v>
      </c>
      <c r="R93" s="32">
        <v>9</v>
      </c>
      <c r="S93" s="12">
        <v>0</v>
      </c>
    </row>
    <row r="94" spans="7:25" ht="12" thickBot="1" x14ac:dyDescent="0.35">
      <c r="J94" s="12">
        <v>1</v>
      </c>
      <c r="Q94" s="12">
        <v>10</v>
      </c>
      <c r="R94" s="33">
        <v>10</v>
      </c>
      <c r="S94" s="12">
        <v>0</v>
      </c>
    </row>
    <row r="95" spans="7:25" x14ac:dyDescent="0.3">
      <c r="K95" s="12">
        <v>1.2</v>
      </c>
      <c r="Q95" s="12">
        <v>11</v>
      </c>
      <c r="S95" s="12">
        <v>0</v>
      </c>
    </row>
    <row r="96" spans="7:25" ht="12" thickBot="1" x14ac:dyDescent="0.35">
      <c r="H96" s="12">
        <v>0.6</v>
      </c>
      <c r="L96" s="12">
        <v>1.4</v>
      </c>
      <c r="Q96" s="12">
        <v>12</v>
      </c>
    </row>
    <row r="97" spans="2:23" x14ac:dyDescent="0.3">
      <c r="I97" s="12">
        <v>0.8</v>
      </c>
      <c r="M97" s="12">
        <v>1.6</v>
      </c>
      <c r="Q97" s="12">
        <v>13</v>
      </c>
      <c r="S97" s="31"/>
      <c r="U97" s="31"/>
      <c r="W97" s="31"/>
    </row>
    <row r="98" spans="2:23" x14ac:dyDescent="0.3">
      <c r="N98" s="12">
        <v>1.8</v>
      </c>
      <c r="Q98" s="12">
        <v>14</v>
      </c>
      <c r="S98" s="32"/>
      <c r="U98" s="32"/>
      <c r="W98" s="32"/>
    </row>
    <row r="99" spans="2:23" x14ac:dyDescent="0.3">
      <c r="Q99" s="12">
        <v>15</v>
      </c>
      <c r="S99" s="32"/>
      <c r="U99" s="32"/>
      <c r="W99" s="32"/>
    </row>
    <row r="100" spans="2:23" ht="12" thickBot="1" x14ac:dyDescent="0.35">
      <c r="Q100" s="12">
        <v>16</v>
      </c>
      <c r="S100" s="32"/>
      <c r="U100" s="32"/>
      <c r="W100" s="32"/>
    </row>
    <row r="101" spans="2:23" ht="12" thickBot="1" x14ac:dyDescent="0.35">
      <c r="Q101" s="12">
        <v>17</v>
      </c>
      <c r="S101" s="38"/>
      <c r="U101" s="38"/>
      <c r="W101" s="38"/>
    </row>
    <row r="102" spans="2:23" x14ac:dyDescent="0.3">
      <c r="Q102" s="12">
        <v>18</v>
      </c>
    </row>
    <row r="103" spans="2:23" x14ac:dyDescent="0.3">
      <c r="Q103" s="12">
        <v>19</v>
      </c>
    </row>
    <row r="104" spans="2:23" x14ac:dyDescent="0.3">
      <c r="N104" s="12" t="s">
        <v>132</v>
      </c>
      <c r="Q104" s="12">
        <v>20</v>
      </c>
    </row>
    <row r="107" spans="2:23" x14ac:dyDescent="0.3">
      <c r="N107" s="12" t="s">
        <v>133</v>
      </c>
      <c r="R107" s="12" t="s">
        <v>130</v>
      </c>
      <c r="T107" s="37" t="s">
        <v>131</v>
      </c>
    </row>
    <row r="109" spans="2:23" x14ac:dyDescent="0.3">
      <c r="H109" s="12">
        <v>56</v>
      </c>
      <c r="K109" s="12">
        <v>49</v>
      </c>
    </row>
    <row r="110" spans="2:23" ht="12" thickBot="1" x14ac:dyDescent="0.35">
      <c r="S110" s="12" t="s">
        <v>125</v>
      </c>
    </row>
    <row r="111" spans="2:23" x14ac:dyDescent="0.3">
      <c r="B111" s="92">
        <v>15</v>
      </c>
      <c r="C111" s="93"/>
      <c r="D111" s="34"/>
      <c r="E111" s="92">
        <v>22</v>
      </c>
      <c r="F111" s="93"/>
      <c r="G111" s="34"/>
      <c r="H111" s="92">
        <v>7</v>
      </c>
      <c r="I111" s="93"/>
      <c r="J111" s="34"/>
      <c r="K111" s="92">
        <v>7</v>
      </c>
      <c r="L111" s="93"/>
      <c r="M111" s="34"/>
      <c r="N111" s="92">
        <v>15</v>
      </c>
      <c r="O111" s="93"/>
      <c r="P111" s="34"/>
      <c r="S111" s="12" t="s">
        <v>124</v>
      </c>
    </row>
    <row r="112" spans="2:23" x14ac:dyDescent="0.3">
      <c r="B112" s="94" t="s">
        <v>146</v>
      </c>
      <c r="C112" s="95"/>
      <c r="D112" s="35"/>
      <c r="E112" s="94" t="s">
        <v>145</v>
      </c>
      <c r="F112" s="95"/>
      <c r="G112" s="35"/>
      <c r="H112" s="94" t="s">
        <v>179</v>
      </c>
      <c r="I112" s="95"/>
      <c r="J112" s="35"/>
      <c r="K112" s="94" t="s">
        <v>180</v>
      </c>
      <c r="L112" s="95"/>
      <c r="M112" s="35"/>
      <c r="N112" s="94" t="s">
        <v>147</v>
      </c>
      <c r="O112" s="95"/>
      <c r="P112" s="35"/>
      <c r="Q112" s="12" t="s">
        <v>148</v>
      </c>
      <c r="R112" s="12" t="s">
        <v>149</v>
      </c>
      <c r="T112" s="12">
        <v>20</v>
      </c>
    </row>
    <row r="113" spans="1:24" x14ac:dyDescent="0.3">
      <c r="A113" s="12" t="s">
        <v>143</v>
      </c>
      <c r="B113" s="94">
        <v>7</v>
      </c>
      <c r="C113" s="95"/>
      <c r="D113" s="35"/>
      <c r="E113" s="94">
        <v>8</v>
      </c>
      <c r="F113" s="95" t="s">
        <v>144</v>
      </c>
      <c r="G113" s="35"/>
      <c r="H113" s="94">
        <v>5</v>
      </c>
      <c r="I113" s="95"/>
      <c r="J113" s="35"/>
      <c r="K113" s="94">
        <v>6</v>
      </c>
      <c r="L113" s="95"/>
      <c r="M113" s="35"/>
      <c r="N113" s="94">
        <v>5</v>
      </c>
      <c r="O113" s="95"/>
      <c r="P113" s="35"/>
      <c r="Q113" s="12">
        <v>9</v>
      </c>
      <c r="R113" s="12">
        <v>2</v>
      </c>
      <c r="T113" s="12">
        <v>150</v>
      </c>
      <c r="U113" s="12">
        <v>149</v>
      </c>
      <c r="V113" s="12">
        <v>148</v>
      </c>
      <c r="W113" s="12">
        <v>147</v>
      </c>
    </row>
    <row r="114" spans="1:24" x14ac:dyDescent="0.3">
      <c r="A114" s="12">
        <v>1</v>
      </c>
      <c r="B114" s="96">
        <v>1</v>
      </c>
      <c r="C114" s="95">
        <f>B114/($A114*B$113)</f>
        <v>0.14285714285714285</v>
      </c>
      <c r="D114" s="35">
        <f>B114/$A114</f>
        <v>1</v>
      </c>
      <c r="E114" s="94">
        <v>0</v>
      </c>
      <c r="F114" s="95">
        <f>E114/($A114*E$113)</f>
        <v>0</v>
      </c>
      <c r="G114" s="35">
        <f>E114/$A114</f>
        <v>0</v>
      </c>
      <c r="H114" s="94">
        <v>0</v>
      </c>
      <c r="I114" s="95">
        <f>H114/($A114*H$113)</f>
        <v>0</v>
      </c>
      <c r="J114" s="35">
        <f>H114/$A114</f>
        <v>0</v>
      </c>
      <c r="K114" s="94">
        <v>0</v>
      </c>
      <c r="L114" s="95">
        <f>K114/($A114*K$113)</f>
        <v>0</v>
      </c>
      <c r="M114" s="35">
        <f>K114/$A114</f>
        <v>0</v>
      </c>
      <c r="N114" s="96">
        <v>2</v>
      </c>
      <c r="O114" s="95">
        <f>N114/($A114*N$113)</f>
        <v>0.4</v>
      </c>
      <c r="P114" s="35"/>
      <c r="S114" s="30">
        <v>1</v>
      </c>
      <c r="T114" s="12">
        <f>T112/T113</f>
        <v>0.13333333333333333</v>
      </c>
      <c r="U114" s="12">
        <f>(U113-$T112+1)/U113</f>
        <v>0.87248322147651003</v>
      </c>
      <c r="V114" s="12">
        <f>(V113-$T112+2)/V113</f>
        <v>0.8783783783783784</v>
      </c>
      <c r="W114" s="12">
        <f>(W113-$T112+3)/W113</f>
        <v>0.88435374149659862</v>
      </c>
      <c r="X114" s="12">
        <f>T114*U114*V114*W114</f>
        <v>9.0365670423196778E-2</v>
      </c>
    </row>
    <row r="115" spans="1:24" x14ac:dyDescent="0.3">
      <c r="A115" s="101">
        <v>2</v>
      </c>
      <c r="B115" s="102">
        <v>2</v>
      </c>
      <c r="C115" s="103">
        <f t="shared" ref="C115:C121" si="8">B115/($A115*B$113)</f>
        <v>0.14285714285714285</v>
      </c>
      <c r="D115" s="104"/>
      <c r="E115" s="102">
        <v>0</v>
      </c>
      <c r="F115" s="103">
        <f t="shared" ref="F115:F120" si="9">E115/($A115*E$113)</f>
        <v>0</v>
      </c>
      <c r="G115" s="104">
        <f t="shared" ref="G115:G120" si="10">E115/$A115</f>
        <v>0</v>
      </c>
      <c r="H115" s="102">
        <v>0</v>
      </c>
      <c r="I115" s="103">
        <f t="shared" ref="I115:I118" si="11">H115/($A115*H$113)</f>
        <v>0</v>
      </c>
      <c r="J115" s="104">
        <f t="shared" ref="J115:J118" si="12">H115/$A115</f>
        <v>0</v>
      </c>
      <c r="K115" s="105">
        <v>3</v>
      </c>
      <c r="L115" s="103">
        <f t="shared" ref="L115:L117" si="13">K115/($A115*K$113)</f>
        <v>0.25</v>
      </c>
      <c r="M115" s="104">
        <f t="shared" ref="M115:M117" si="14">K115/$A115</f>
        <v>1.5</v>
      </c>
      <c r="N115" s="102">
        <v>4</v>
      </c>
      <c r="O115" s="103">
        <f>N115/($A115*N$113)</f>
        <v>0.4</v>
      </c>
      <c r="P115" s="104"/>
      <c r="S115" s="12">
        <v>2</v>
      </c>
      <c r="T115" s="12">
        <f>T112/T113</f>
        <v>0.13333333333333333</v>
      </c>
      <c r="U115" s="12">
        <f>(T112+1)/U113</f>
        <v>0.14093959731543623</v>
      </c>
      <c r="V115" s="12">
        <f>(V113-T112+2)/V113</f>
        <v>0.8783783783783784</v>
      </c>
      <c r="W115" s="12">
        <f>(W113-T112+3)/147</f>
        <v>0.88435374149659862</v>
      </c>
      <c r="X115" s="12">
        <f t="shared" ref="X115:X117" si="15">T115*U115*V115*W115</f>
        <v>1.4597531376054865E-2</v>
      </c>
    </row>
    <row r="116" spans="1:24" x14ac:dyDescent="0.3">
      <c r="A116" s="12">
        <v>3</v>
      </c>
      <c r="B116" s="94">
        <v>3</v>
      </c>
      <c r="C116" s="95">
        <f t="shared" si="8"/>
        <v>0.14285714285714285</v>
      </c>
      <c r="D116" s="35"/>
      <c r="E116" s="96">
        <v>4</v>
      </c>
      <c r="F116" s="95">
        <f t="shared" si="9"/>
        <v>0.16666666666666666</v>
      </c>
      <c r="G116" s="35">
        <f t="shared" si="10"/>
        <v>1.3333333333333333</v>
      </c>
      <c r="H116" s="96">
        <v>4</v>
      </c>
      <c r="I116" s="95">
        <f t="shared" si="11"/>
        <v>0.26666666666666666</v>
      </c>
      <c r="J116" s="35">
        <f t="shared" si="12"/>
        <v>1.3333333333333333</v>
      </c>
      <c r="K116" s="100">
        <v>5</v>
      </c>
      <c r="L116" s="95">
        <f t="shared" si="13"/>
        <v>0.27777777777777779</v>
      </c>
      <c r="M116" s="35">
        <f t="shared" si="14"/>
        <v>1.6666666666666667</v>
      </c>
      <c r="N116" s="94">
        <v>6</v>
      </c>
      <c r="O116" s="95">
        <f t="shared" ref="O116:O118" si="16">N116/($A116*N$113)</f>
        <v>0.4</v>
      </c>
      <c r="P116" s="35"/>
      <c r="S116" s="12">
        <v>3</v>
      </c>
      <c r="T116" s="12">
        <f>T112/T113</f>
        <v>0.13333333333333333</v>
      </c>
      <c r="U116" s="12">
        <f>(T112+1)/U113</f>
        <v>0.14093959731543623</v>
      </c>
      <c r="V116" s="12">
        <f>(T112-2)/V113</f>
        <v>0.12162162162162163</v>
      </c>
      <c r="W116" s="12">
        <f>(W113-T112+3)/147</f>
        <v>0.88435374149659862</v>
      </c>
      <c r="X116" s="12">
        <f t="shared" si="15"/>
        <v>2.0211966520691351E-3</v>
      </c>
    </row>
    <row r="117" spans="1:24" x14ac:dyDescent="0.3">
      <c r="A117" s="101">
        <v>4</v>
      </c>
      <c r="B117" s="102">
        <v>4</v>
      </c>
      <c r="C117" s="103">
        <f t="shared" si="8"/>
        <v>0.14285714285714285</v>
      </c>
      <c r="D117" s="104"/>
      <c r="E117" s="102"/>
      <c r="F117" s="103"/>
      <c r="G117" s="104"/>
      <c r="H117" s="105">
        <v>6</v>
      </c>
      <c r="I117" s="103">
        <f t="shared" si="11"/>
        <v>0.3</v>
      </c>
      <c r="J117" s="104">
        <f t="shared" si="12"/>
        <v>1.5</v>
      </c>
      <c r="K117" s="105">
        <v>10</v>
      </c>
      <c r="L117" s="103">
        <f t="shared" si="13"/>
        <v>0.41666666666666669</v>
      </c>
      <c r="M117" s="104">
        <f t="shared" si="14"/>
        <v>2.5</v>
      </c>
      <c r="N117" s="102">
        <v>8</v>
      </c>
      <c r="O117" s="103">
        <f t="shared" si="16"/>
        <v>0.4</v>
      </c>
      <c r="P117" s="104"/>
      <c r="S117" s="12">
        <v>4</v>
      </c>
      <c r="T117" s="12">
        <f>T112/T113</f>
        <v>0.13333333333333333</v>
      </c>
      <c r="U117" s="12">
        <f>(T112+1)/U113</f>
        <v>0.14093959731543623</v>
      </c>
      <c r="V117" s="12">
        <f>(T112-2)/V113</f>
        <v>0.12162162162162163</v>
      </c>
      <c r="W117" s="12">
        <f>(T112-3)/W113</f>
        <v>0.11564625850340136</v>
      </c>
      <c r="X117" s="12">
        <f t="shared" si="15"/>
        <v>2.6431033142442536E-4</v>
      </c>
    </row>
    <row r="118" spans="1:24" x14ac:dyDescent="0.3">
      <c r="A118" s="12">
        <v>5</v>
      </c>
      <c r="B118" s="94">
        <v>5</v>
      </c>
      <c r="C118" s="95">
        <f t="shared" si="8"/>
        <v>0.14285714285714285</v>
      </c>
      <c r="D118" s="35"/>
      <c r="E118" s="96">
        <v>7</v>
      </c>
      <c r="F118" s="95">
        <f t="shared" si="9"/>
        <v>0.17499999999999999</v>
      </c>
      <c r="G118" s="35">
        <f t="shared" si="10"/>
        <v>1.4</v>
      </c>
      <c r="H118" s="96">
        <v>8</v>
      </c>
      <c r="I118" s="95">
        <f t="shared" si="11"/>
        <v>0.32</v>
      </c>
      <c r="J118" s="35">
        <f t="shared" si="12"/>
        <v>1.6</v>
      </c>
      <c r="K118" s="105"/>
      <c r="L118" s="103"/>
      <c r="M118" s="104"/>
      <c r="N118" s="94">
        <v>10</v>
      </c>
      <c r="O118" s="95">
        <f t="shared" si="16"/>
        <v>0.4</v>
      </c>
      <c r="P118" s="35"/>
      <c r="X118" s="29">
        <f>SUM(X114:X117)</f>
        <v>0.1072487087827452</v>
      </c>
    </row>
    <row r="119" spans="1:24" x14ac:dyDescent="0.3">
      <c r="A119" s="12">
        <v>6</v>
      </c>
      <c r="B119" s="94">
        <v>6</v>
      </c>
      <c r="C119" s="95">
        <f t="shared" si="8"/>
        <v>0.14285714285714285</v>
      </c>
      <c r="D119" s="35"/>
      <c r="E119" s="96"/>
      <c r="F119" s="95"/>
      <c r="G119" s="35"/>
      <c r="H119" s="94"/>
      <c r="I119" s="95"/>
      <c r="J119" s="35"/>
      <c r="K119" s="94"/>
      <c r="L119" s="95"/>
      <c r="M119" s="35"/>
      <c r="N119" s="94"/>
      <c r="O119" s="95"/>
      <c r="P119" s="35"/>
    </row>
    <row r="120" spans="1:24" x14ac:dyDescent="0.3">
      <c r="A120" s="12">
        <v>7</v>
      </c>
      <c r="B120" s="94">
        <v>7</v>
      </c>
      <c r="C120" s="95">
        <f t="shared" si="8"/>
        <v>0.14285714285714285</v>
      </c>
      <c r="D120" s="35"/>
      <c r="E120" s="96">
        <v>15</v>
      </c>
      <c r="F120" s="95">
        <f t="shared" si="9"/>
        <v>0.26785714285714285</v>
      </c>
      <c r="G120" s="35">
        <f t="shared" si="10"/>
        <v>2.1428571428571428</v>
      </c>
      <c r="H120" s="96"/>
      <c r="I120" s="95"/>
      <c r="J120" s="35"/>
      <c r="K120" s="94"/>
      <c r="L120" s="95"/>
      <c r="M120" s="35"/>
      <c r="N120" s="94"/>
      <c r="O120" s="95"/>
      <c r="P120" s="35"/>
    </row>
    <row r="121" spans="1:24" ht="12" thickBot="1" x14ac:dyDescent="0.35">
      <c r="A121" s="12">
        <v>8</v>
      </c>
      <c r="B121" s="99">
        <v>8</v>
      </c>
      <c r="C121" s="98">
        <f t="shared" si="8"/>
        <v>0.14285714285714285</v>
      </c>
      <c r="D121" s="36"/>
      <c r="E121" s="97"/>
      <c r="F121" s="98"/>
      <c r="G121" s="36"/>
      <c r="H121" s="97"/>
      <c r="I121" s="98"/>
      <c r="J121" s="36"/>
      <c r="K121" s="99"/>
      <c r="L121" s="98"/>
      <c r="M121" s="36"/>
      <c r="N121" s="99"/>
      <c r="O121" s="98"/>
      <c r="P121" s="36"/>
    </row>
    <row r="122" spans="1:24" x14ac:dyDescent="0.3">
      <c r="C122" s="95"/>
      <c r="T122" s="12">
        <v>10</v>
      </c>
    </row>
    <row r="123" spans="1:24" x14ac:dyDescent="0.3">
      <c r="C123" s="95"/>
      <c r="T123" s="12">
        <v>150</v>
      </c>
      <c r="U123" s="12">
        <v>149</v>
      </c>
      <c r="V123" s="12">
        <v>148</v>
      </c>
      <c r="W123" s="12">
        <v>147</v>
      </c>
    </row>
    <row r="124" spans="1:24" x14ac:dyDescent="0.3">
      <c r="S124" s="30">
        <v>1</v>
      </c>
      <c r="T124" s="12">
        <f>T122/T123</f>
        <v>6.6666666666666666E-2</v>
      </c>
      <c r="U124" s="12">
        <f>(U123-$T122+1)/U123</f>
        <v>0.93959731543624159</v>
      </c>
      <c r="V124" s="12">
        <f>(V123-$T122+2)/V123</f>
        <v>0.94594594594594594</v>
      </c>
      <c r="W124" s="12">
        <f>(W123-$T122+3)/W123</f>
        <v>0.95238095238095233</v>
      </c>
      <c r="X124" s="12">
        <f>T124*U124*V124*W124</f>
        <v>5.6432271197371868E-2</v>
      </c>
    </row>
    <row r="125" spans="1:24" x14ac:dyDescent="0.3">
      <c r="A125" s="12">
        <v>1</v>
      </c>
      <c r="C125" s="12">
        <f>C114*((B$111 - $A114)/B$111)</f>
        <v>0.13333333333333333</v>
      </c>
      <c r="O125" s="12">
        <f>O114*((N$111 - $A114)/N$111)</f>
        <v>0.37333333333333335</v>
      </c>
      <c r="S125" s="12">
        <v>2</v>
      </c>
      <c r="T125" s="12">
        <f>T122/T123</f>
        <v>6.6666666666666666E-2</v>
      </c>
      <c r="U125" s="12">
        <f>(T122+1)/U123</f>
        <v>7.3825503355704702E-2</v>
      </c>
      <c r="V125" s="12">
        <f>(V123-T122+2)/V123</f>
        <v>0.94594594594594594</v>
      </c>
      <c r="W125" s="12">
        <f>(W123-T122+3)/147</f>
        <v>0.95238095238095233</v>
      </c>
      <c r="X125" s="12">
        <f t="shared" ref="X125:X127" si="17">T125*U125*V125*W125</f>
        <v>4.4339641655077901E-3</v>
      </c>
    </row>
    <row r="126" spans="1:24" x14ac:dyDescent="0.3">
      <c r="A126" s="101">
        <v>2</v>
      </c>
      <c r="B126" s="101"/>
      <c r="C126" s="101"/>
      <c r="D126" s="101"/>
      <c r="E126" s="101"/>
      <c r="F126" s="101"/>
      <c r="G126" s="101"/>
      <c r="H126" s="101"/>
      <c r="I126" s="101"/>
      <c r="J126" s="101"/>
      <c r="K126" s="101"/>
      <c r="L126" s="101">
        <f>L115*((K$111 - $A115)/K$111)</f>
        <v>0.17857142857142858</v>
      </c>
      <c r="M126" s="101"/>
      <c r="N126" s="101"/>
      <c r="O126" s="101">
        <f>O115*((N$111 - $A115)/N$111)</f>
        <v>0.34666666666666668</v>
      </c>
      <c r="S126" s="12">
        <v>3</v>
      </c>
      <c r="T126" s="12">
        <f>T122/T123</f>
        <v>6.6666666666666666E-2</v>
      </c>
      <c r="U126" s="12">
        <f>(T122+1)/U123</f>
        <v>7.3825503355704702E-2</v>
      </c>
      <c r="V126" s="12">
        <f>(T122-2)/V123</f>
        <v>5.4054054054054057E-2</v>
      </c>
      <c r="W126" s="12">
        <f>(W123-T122+3)/147</f>
        <v>0.95238095238095233</v>
      </c>
      <c r="X126" s="12">
        <f t="shared" si="17"/>
        <v>2.5336938088615945E-4</v>
      </c>
    </row>
    <row r="127" spans="1:24" x14ac:dyDescent="0.3">
      <c r="A127" s="12">
        <v>3</v>
      </c>
      <c r="F127" s="12">
        <f>F116*((E$111 - $A116)/E$111)</f>
        <v>0.14393939393939392</v>
      </c>
      <c r="I127" s="12">
        <f>I116*((H$111 - $A116)/H$111)</f>
        <v>0.15238095238095237</v>
      </c>
      <c r="L127" s="12">
        <f t="shared" ref="L127:L129" si="18">L116*((K$111 - $A116)/K$111)</f>
        <v>0.15873015873015872</v>
      </c>
      <c r="O127" s="12">
        <f t="shared" ref="O127:O129" si="19">O116*((N$111 - $A116)/N$111)</f>
        <v>0.32000000000000006</v>
      </c>
      <c r="S127" s="12">
        <v>4</v>
      </c>
      <c r="T127" s="12">
        <f>T122/T123</f>
        <v>6.6666666666666666E-2</v>
      </c>
      <c r="U127" s="12">
        <f>(T122+1)/U123</f>
        <v>7.3825503355704702E-2</v>
      </c>
      <c r="V127" s="12">
        <f>(T122-2)/V123</f>
        <v>5.4054054054054057E-2</v>
      </c>
      <c r="W127" s="12">
        <f>(T122-3)/W123</f>
        <v>4.7619047619047616E-2</v>
      </c>
      <c r="X127" s="12">
        <f t="shared" si="17"/>
        <v>1.2668469044307973E-5</v>
      </c>
    </row>
    <row r="128" spans="1:24" x14ac:dyDescent="0.3">
      <c r="A128" s="101">
        <v>4</v>
      </c>
      <c r="B128" s="101"/>
      <c r="C128" s="101"/>
      <c r="D128" s="101"/>
      <c r="E128" s="101"/>
      <c r="F128" s="101">
        <f t="shared" ref="F128:F131" si="20">F117*((E$111 - $A117)/E$111)</f>
        <v>0</v>
      </c>
      <c r="G128" s="101"/>
      <c r="H128" s="101"/>
      <c r="I128" s="101">
        <f t="shared" ref="I128:I129" si="21">I117*((H$111 - $A117)/H$111)</f>
        <v>0.12857142857142856</v>
      </c>
      <c r="J128" s="101"/>
      <c r="K128" s="101"/>
      <c r="L128" s="101">
        <f t="shared" si="18"/>
        <v>0.17857142857142858</v>
      </c>
      <c r="M128" s="101"/>
      <c r="N128" s="101"/>
      <c r="O128" s="101">
        <f t="shared" si="19"/>
        <v>0.29333333333333333</v>
      </c>
      <c r="X128" s="29">
        <f>SUM(X124:X127)</f>
        <v>6.1132273212810131E-2</v>
      </c>
    </row>
    <row r="129" spans="1:24" x14ac:dyDescent="0.3">
      <c r="A129" s="12">
        <v>5</v>
      </c>
      <c r="F129" s="12">
        <f t="shared" si="20"/>
        <v>0.13522727272727272</v>
      </c>
      <c r="I129" s="12">
        <f t="shared" si="21"/>
        <v>9.1428571428571428E-2</v>
      </c>
      <c r="L129" s="12">
        <f t="shared" si="18"/>
        <v>0</v>
      </c>
      <c r="O129" s="12">
        <f t="shared" si="19"/>
        <v>0.26666666666666666</v>
      </c>
    </row>
    <row r="130" spans="1:24" x14ac:dyDescent="0.3">
      <c r="A130" s="101">
        <v>6</v>
      </c>
      <c r="B130" s="101"/>
      <c r="C130" s="101"/>
      <c r="D130" s="101"/>
      <c r="E130" s="101"/>
      <c r="F130" s="101">
        <f t="shared" si="20"/>
        <v>0</v>
      </c>
      <c r="G130" s="101"/>
      <c r="H130" s="101"/>
      <c r="I130" s="101"/>
      <c r="J130" s="101"/>
      <c r="K130" s="101"/>
      <c r="L130" s="101"/>
      <c r="M130" s="101"/>
      <c r="N130" s="101"/>
      <c r="O130" s="101"/>
    </row>
    <row r="131" spans="1:24" x14ac:dyDescent="0.3">
      <c r="A131" s="12">
        <v>7</v>
      </c>
      <c r="F131" s="12">
        <f t="shared" si="20"/>
        <v>0.18262987012987011</v>
      </c>
    </row>
    <row r="132" spans="1:24" x14ac:dyDescent="0.3">
      <c r="A132" s="101">
        <v>8</v>
      </c>
      <c r="B132" s="101"/>
      <c r="C132" s="101"/>
      <c r="D132" s="101"/>
      <c r="E132" s="101"/>
      <c r="F132" s="101"/>
      <c r="G132" s="101"/>
      <c r="H132" s="101"/>
      <c r="I132" s="101"/>
      <c r="J132" s="101"/>
      <c r="K132" s="101"/>
      <c r="L132" s="101"/>
      <c r="M132" s="101"/>
      <c r="N132" s="101"/>
      <c r="O132" s="101"/>
      <c r="T132" s="12">
        <v>5</v>
      </c>
    </row>
    <row r="133" spans="1:24" x14ac:dyDescent="0.3">
      <c r="A133" s="12">
        <v>9</v>
      </c>
      <c r="T133" s="12">
        <v>150</v>
      </c>
      <c r="U133" s="12">
        <v>149</v>
      </c>
      <c r="V133" s="12">
        <v>148</v>
      </c>
      <c r="W133" s="12">
        <v>147</v>
      </c>
    </row>
    <row r="134" spans="1:24" x14ac:dyDescent="0.3">
      <c r="A134" s="12">
        <v>10</v>
      </c>
      <c r="S134" s="30">
        <v>1</v>
      </c>
      <c r="T134" s="12">
        <f>T132/T133</f>
        <v>3.3333333333333333E-2</v>
      </c>
      <c r="U134" s="12">
        <f>(U133-$T132+1)/U133</f>
        <v>0.97315436241610742</v>
      </c>
      <c r="V134" s="12">
        <f>(V133-$T132+2)/V133</f>
        <v>0.97972972972972971</v>
      </c>
      <c r="W134" s="12">
        <f>(W133-$T132+3)/W133</f>
        <v>0.98639455782312924</v>
      </c>
      <c r="X134" s="12">
        <f>T134*U134*V134*W134</f>
        <v>3.1348548246918337E-2</v>
      </c>
    </row>
    <row r="135" spans="1:24" x14ac:dyDescent="0.3">
      <c r="S135" s="12">
        <v>2</v>
      </c>
      <c r="T135" s="12">
        <f>T132/T133</f>
        <v>3.3333333333333333E-2</v>
      </c>
      <c r="U135" s="12">
        <f>(T132+1)/U133</f>
        <v>4.0268456375838924E-2</v>
      </c>
      <c r="V135" s="12">
        <f>(V133-T132+2)/V133</f>
        <v>0.97972972972972971</v>
      </c>
      <c r="W135" s="12">
        <f>(W133-T132+3)/147</f>
        <v>0.98639455782312924</v>
      </c>
      <c r="X135" s="12">
        <f t="shared" ref="X135:X137" si="22">T135*U135*V135*W135</f>
        <v>1.2971813067690343E-3</v>
      </c>
    </row>
    <row r="136" spans="1:24" x14ac:dyDescent="0.3">
      <c r="S136" s="12">
        <v>3</v>
      </c>
      <c r="T136" s="12">
        <f>T132/T133</f>
        <v>3.3333333333333333E-2</v>
      </c>
      <c r="U136" s="12">
        <f>(T132+1)/U133</f>
        <v>4.0268456375838924E-2</v>
      </c>
      <c r="V136" s="12">
        <f>(T132-2)/V133</f>
        <v>2.0270270270270271E-2</v>
      </c>
      <c r="W136" s="12">
        <f>(W133-T132+3)/147</f>
        <v>0.98639455782312924</v>
      </c>
      <c r="X136" s="12">
        <f t="shared" si="22"/>
        <v>2.6838233933152437E-5</v>
      </c>
    </row>
    <row r="137" spans="1:24" x14ac:dyDescent="0.3">
      <c r="S137" s="12">
        <v>4</v>
      </c>
      <c r="T137" s="12">
        <f>T132/T133</f>
        <v>3.3333333333333333E-2</v>
      </c>
      <c r="U137" s="12">
        <f>(T132+1)/U133</f>
        <v>4.0268456375838924E-2</v>
      </c>
      <c r="V137" s="12">
        <f>(T132-2)/V133</f>
        <v>2.0270270270270271E-2</v>
      </c>
      <c r="W137" s="12">
        <f>(T132-3)/W133</f>
        <v>1.3605442176870748E-2</v>
      </c>
      <c r="X137" s="12">
        <f t="shared" si="22"/>
        <v>3.7018253700899913E-7</v>
      </c>
    </row>
    <row r="138" spans="1:24" x14ac:dyDescent="0.3">
      <c r="F138" s="12" t="s">
        <v>181</v>
      </c>
      <c r="J138" s="12" t="s">
        <v>185</v>
      </c>
      <c r="K138" s="12" t="s">
        <v>186</v>
      </c>
      <c r="X138" s="29">
        <f>SUM(X134:X137)</f>
        <v>3.267293797015753E-2</v>
      </c>
    </row>
    <row r="139" spans="1:24" x14ac:dyDescent="0.3">
      <c r="J139" s="12">
        <v>4</v>
      </c>
      <c r="K139" s="12">
        <v>50</v>
      </c>
    </row>
    <row r="140" spans="1:24" x14ac:dyDescent="0.3">
      <c r="J140" s="12">
        <v>8</v>
      </c>
      <c r="K140" s="12">
        <v>100</v>
      </c>
      <c r="N140" s="12">
        <v>1</v>
      </c>
      <c r="O140" s="12">
        <v>2</v>
      </c>
      <c r="P140" s="12">
        <v>3</v>
      </c>
      <c r="Q140" s="12">
        <v>5</v>
      </c>
    </row>
    <row r="141" spans="1:24" x14ac:dyDescent="0.3">
      <c r="F141" s="12" t="s">
        <v>182</v>
      </c>
      <c r="N141" s="12">
        <v>10</v>
      </c>
      <c r="O141" s="12">
        <v>10</v>
      </c>
      <c r="P141" s="12">
        <v>10</v>
      </c>
      <c r="Q141" s="12">
        <v>8</v>
      </c>
    </row>
    <row r="142" spans="1:24" x14ac:dyDescent="0.3">
      <c r="N142" s="12">
        <f>N140*N141</f>
        <v>10</v>
      </c>
      <c r="O142" s="12">
        <f>O140*O141</f>
        <v>20</v>
      </c>
      <c r="P142" s="12">
        <f>P140*P141</f>
        <v>30</v>
      </c>
      <c r="Q142" s="12">
        <f>Q140*Q141</f>
        <v>40</v>
      </c>
    </row>
    <row r="143" spans="1:24" x14ac:dyDescent="0.3">
      <c r="F143" s="12" t="s">
        <v>183</v>
      </c>
      <c r="M143" s="12">
        <v>6</v>
      </c>
      <c r="N143" s="12">
        <f>N141*$M$143</f>
        <v>60</v>
      </c>
      <c r="O143" s="12">
        <f>O141*$M$143</f>
        <v>60</v>
      </c>
      <c r="P143" s="12">
        <f>P141*$M$143</f>
        <v>60</v>
      </c>
      <c r="Q143" s="12">
        <f>Q141*$M$143</f>
        <v>48</v>
      </c>
    </row>
    <row r="144" spans="1:24" x14ac:dyDescent="0.3">
      <c r="F144" s="12" t="s">
        <v>184</v>
      </c>
    </row>
    <row r="148" spans="6:10" x14ac:dyDescent="0.3">
      <c r="I148" s="12">
        <v>110</v>
      </c>
      <c r="J148" s="12">
        <f>13*8</f>
        <v>104</v>
      </c>
    </row>
    <row r="154" spans="6:10" x14ac:dyDescent="0.3">
      <c r="G154" s="12" t="s">
        <v>191</v>
      </c>
    </row>
    <row r="155" spans="6:10" x14ac:dyDescent="0.3">
      <c r="F155" s="12" t="s">
        <v>188</v>
      </c>
      <c r="G155" s="12" t="s">
        <v>192</v>
      </c>
    </row>
    <row r="156" spans="6:10" x14ac:dyDescent="0.3">
      <c r="F156" s="12" t="s">
        <v>189</v>
      </c>
      <c r="G156" s="12" t="s">
        <v>193</v>
      </c>
    </row>
    <row r="157" spans="6:10" x14ac:dyDescent="0.3">
      <c r="F157" s="12" t="s">
        <v>190</v>
      </c>
      <c r="G157" s="12" t="s">
        <v>194</v>
      </c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AM31"/>
  <sheetViews>
    <sheetView workbookViewId="0">
      <selection activeCell="BB21" sqref="BB21"/>
    </sheetView>
  </sheetViews>
  <sheetFormatPr defaultColWidth="3.625" defaultRowHeight="16.5" x14ac:dyDescent="0.3"/>
  <cols>
    <col min="1" max="16384" width="3.625" style="39"/>
  </cols>
  <sheetData>
    <row r="1" spans="3:32" ht="17.25" thickBot="1" x14ac:dyDescent="0.35"/>
    <row r="2" spans="3:32" x14ac:dyDescent="0.3">
      <c r="C2" s="61"/>
      <c r="D2" s="59"/>
      <c r="E2" s="59"/>
      <c r="F2" s="59"/>
      <c r="G2" s="59"/>
      <c r="H2" s="59"/>
      <c r="I2" s="59"/>
      <c r="J2" s="60"/>
      <c r="K2" s="49"/>
      <c r="L2" s="43"/>
      <c r="M2" s="50"/>
      <c r="N2" s="69"/>
      <c r="O2" s="70"/>
      <c r="P2" s="70"/>
      <c r="Q2" s="70"/>
      <c r="R2" s="70"/>
      <c r="S2" s="70"/>
      <c r="T2" s="70"/>
      <c r="U2" s="71"/>
      <c r="V2" s="49"/>
      <c r="W2" s="43"/>
      <c r="X2" s="50"/>
      <c r="Y2" s="78"/>
      <c r="Z2" s="79"/>
      <c r="AA2" s="79"/>
      <c r="AB2" s="79"/>
      <c r="AC2" s="79"/>
      <c r="AD2" s="79"/>
      <c r="AE2" s="79"/>
      <c r="AF2" s="80"/>
    </row>
    <row r="3" spans="3:32" x14ac:dyDescent="0.3">
      <c r="C3" s="62"/>
      <c r="D3" s="63"/>
      <c r="E3" s="63"/>
      <c r="F3" s="63"/>
      <c r="G3" s="63"/>
      <c r="H3" s="63"/>
      <c r="I3" s="63"/>
      <c r="J3" s="57"/>
      <c r="K3" s="41"/>
      <c r="L3" s="40"/>
      <c r="M3" s="47"/>
      <c r="N3" s="72"/>
      <c r="O3" s="73"/>
      <c r="P3" s="73"/>
      <c r="Q3" s="73"/>
      <c r="R3" s="73"/>
      <c r="S3" s="73"/>
      <c r="T3" s="73"/>
      <c r="U3" s="74"/>
      <c r="V3" s="41"/>
      <c r="W3" s="40"/>
      <c r="X3" s="47"/>
      <c r="Y3" s="81"/>
      <c r="Z3" s="82"/>
      <c r="AA3" s="82"/>
      <c r="AB3" s="82"/>
      <c r="AC3" s="82"/>
      <c r="AD3" s="82"/>
      <c r="AE3" s="82"/>
      <c r="AF3" s="83"/>
    </row>
    <row r="4" spans="3:32" x14ac:dyDescent="0.3">
      <c r="C4" s="62"/>
      <c r="D4" s="63"/>
      <c r="E4" s="63"/>
      <c r="F4" s="63"/>
      <c r="G4" s="63"/>
      <c r="H4" s="63"/>
      <c r="I4" s="63"/>
      <c r="J4" s="57"/>
      <c r="K4" s="41"/>
      <c r="L4" s="40"/>
      <c r="M4" s="47"/>
      <c r="N4" s="72"/>
      <c r="O4" s="73"/>
      <c r="P4" s="73"/>
      <c r="Q4" s="73"/>
      <c r="R4" s="73"/>
      <c r="S4" s="73"/>
      <c r="T4" s="73"/>
      <c r="U4" s="74"/>
      <c r="V4" s="41"/>
      <c r="W4" s="40"/>
      <c r="X4" s="47"/>
      <c r="Y4" s="81"/>
      <c r="Z4" s="82"/>
      <c r="AA4" s="82"/>
      <c r="AB4" s="82"/>
      <c r="AC4" s="82"/>
      <c r="AD4" s="82"/>
      <c r="AE4" s="82"/>
      <c r="AF4" s="83"/>
    </row>
    <row r="5" spans="3:32" x14ac:dyDescent="0.3">
      <c r="C5" s="62"/>
      <c r="D5" s="63" t="s">
        <v>135</v>
      </c>
      <c r="E5" s="63"/>
      <c r="F5" s="63"/>
      <c r="G5" s="63"/>
      <c r="H5" s="63"/>
      <c r="I5" s="63"/>
      <c r="J5" s="57"/>
      <c r="K5" s="41"/>
      <c r="L5" s="40"/>
      <c r="M5" s="47"/>
      <c r="N5" s="72"/>
      <c r="O5" s="73" t="s">
        <v>134</v>
      </c>
      <c r="P5" s="73"/>
      <c r="Q5" s="73"/>
      <c r="R5" s="73"/>
      <c r="S5" s="73"/>
      <c r="T5" s="73"/>
      <c r="U5" s="74"/>
      <c r="V5" s="41"/>
      <c r="W5" s="40"/>
      <c r="X5" s="47"/>
      <c r="Y5" s="81"/>
      <c r="Z5" s="82" t="s">
        <v>136</v>
      </c>
      <c r="AA5" s="82"/>
      <c r="AB5" s="82"/>
      <c r="AC5" s="82"/>
      <c r="AD5" s="82"/>
      <c r="AE5" s="82"/>
      <c r="AF5" s="83"/>
    </row>
    <row r="6" spans="3:32" x14ac:dyDescent="0.3">
      <c r="C6" s="62"/>
      <c r="D6" s="63"/>
      <c r="E6" s="63"/>
      <c r="F6" s="63"/>
      <c r="G6" s="63"/>
      <c r="H6" s="63"/>
      <c r="I6" s="63"/>
      <c r="J6" s="57"/>
      <c r="K6" s="41"/>
      <c r="L6" s="40"/>
      <c r="M6" s="47"/>
      <c r="N6" s="72"/>
      <c r="O6" s="73"/>
      <c r="P6" s="73"/>
      <c r="Q6" s="73"/>
      <c r="R6" s="73"/>
      <c r="S6" s="73"/>
      <c r="T6" s="73"/>
      <c r="U6" s="74"/>
      <c r="V6" s="41"/>
      <c r="W6" s="40"/>
      <c r="X6" s="47"/>
      <c r="Y6" s="81"/>
      <c r="Z6" s="82"/>
      <c r="AA6" s="82"/>
      <c r="AB6" s="82"/>
      <c r="AC6" s="82"/>
      <c r="AD6" s="82"/>
      <c r="AE6" s="82"/>
      <c r="AF6" s="83"/>
    </row>
    <row r="7" spans="3:32" x14ac:dyDescent="0.3">
      <c r="C7" s="62"/>
      <c r="D7" s="63"/>
      <c r="E7" s="63"/>
      <c r="F7" s="63"/>
      <c r="G7" s="63"/>
      <c r="H7" s="63"/>
      <c r="I7" s="63"/>
      <c r="J7" s="57"/>
      <c r="K7" s="41"/>
      <c r="L7" s="40"/>
      <c r="M7" s="47"/>
      <c r="N7" s="72"/>
      <c r="O7" s="73"/>
      <c r="P7" s="73"/>
      <c r="Q7" s="73"/>
      <c r="R7" s="73"/>
      <c r="S7" s="73"/>
      <c r="T7" s="73"/>
      <c r="U7" s="74"/>
      <c r="V7" s="41"/>
      <c r="W7" s="40"/>
      <c r="X7" s="47"/>
      <c r="Y7" s="81"/>
      <c r="Z7" s="82"/>
      <c r="AA7" s="82"/>
      <c r="AB7" s="82"/>
      <c r="AC7" s="82"/>
      <c r="AD7" s="82"/>
      <c r="AE7" s="82"/>
      <c r="AF7" s="83"/>
    </row>
    <row r="8" spans="3:32" x14ac:dyDescent="0.3">
      <c r="C8" s="62"/>
      <c r="D8" s="63"/>
      <c r="E8" s="63"/>
      <c r="F8" s="63"/>
      <c r="G8" s="63"/>
      <c r="H8" s="63"/>
      <c r="I8" s="63"/>
      <c r="J8" s="57"/>
      <c r="K8" s="41"/>
      <c r="L8" s="40"/>
      <c r="M8" s="47"/>
      <c r="N8" s="72"/>
      <c r="O8" s="73"/>
      <c r="P8" s="73"/>
      <c r="Q8" s="73"/>
      <c r="R8" s="73"/>
      <c r="S8" s="73"/>
      <c r="T8" s="73"/>
      <c r="U8" s="74"/>
      <c r="V8" s="41"/>
      <c r="W8" s="40"/>
      <c r="X8" s="47"/>
      <c r="Y8" s="81"/>
      <c r="Z8" s="82"/>
      <c r="AA8" s="82"/>
      <c r="AB8" s="82"/>
      <c r="AC8" s="82"/>
      <c r="AD8" s="82"/>
      <c r="AE8" s="82"/>
      <c r="AF8" s="83"/>
    </row>
    <row r="9" spans="3:32" ht="17.25" thickBot="1" x14ac:dyDescent="0.35">
      <c r="C9" s="64"/>
      <c r="D9" s="58"/>
      <c r="E9" s="58"/>
      <c r="F9" s="58"/>
      <c r="G9" s="58"/>
      <c r="H9" s="58"/>
      <c r="I9" s="58"/>
      <c r="J9" s="65"/>
      <c r="K9" s="41"/>
      <c r="L9" s="40"/>
      <c r="M9" s="47"/>
      <c r="N9" s="75"/>
      <c r="O9" s="76"/>
      <c r="P9" s="76"/>
      <c r="Q9" s="76"/>
      <c r="R9" s="76"/>
      <c r="S9" s="76"/>
      <c r="T9" s="76"/>
      <c r="U9" s="77"/>
      <c r="V9" s="41"/>
      <c r="W9" s="40"/>
      <c r="X9" s="47"/>
      <c r="Y9" s="84"/>
      <c r="Z9" s="85"/>
      <c r="AA9" s="85"/>
      <c r="AB9" s="85"/>
      <c r="AC9" s="85"/>
      <c r="AD9" s="85"/>
      <c r="AE9" s="85"/>
      <c r="AF9" s="86"/>
    </row>
    <row r="10" spans="3:32" x14ac:dyDescent="0.3">
      <c r="C10" s="51"/>
      <c r="D10" s="42"/>
      <c r="E10" s="42"/>
      <c r="F10" s="42"/>
      <c r="G10" s="42"/>
      <c r="H10" s="42"/>
      <c r="I10" s="42"/>
      <c r="J10" s="42"/>
      <c r="K10" s="40"/>
      <c r="L10" s="40"/>
      <c r="M10" s="40"/>
      <c r="N10" s="42"/>
      <c r="O10" s="42"/>
      <c r="P10" s="42"/>
      <c r="Q10" s="42"/>
      <c r="R10" s="42"/>
      <c r="S10" s="42"/>
      <c r="T10" s="42"/>
      <c r="U10" s="42"/>
      <c r="V10" s="40"/>
      <c r="W10" s="40"/>
      <c r="X10" s="40"/>
      <c r="Y10" s="42"/>
      <c r="Z10" s="42"/>
      <c r="AA10" s="42"/>
      <c r="AB10" s="42"/>
      <c r="AC10" s="42"/>
      <c r="AD10" s="42"/>
      <c r="AE10" s="42"/>
      <c r="AF10" s="52"/>
    </row>
    <row r="11" spans="3:32" x14ac:dyDescent="0.3">
      <c r="C11" s="44"/>
      <c r="D11" s="40"/>
      <c r="E11" s="40"/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  <c r="Z11" s="40"/>
      <c r="AA11" s="40"/>
      <c r="AB11" s="40"/>
      <c r="AC11" s="40"/>
      <c r="AD11" s="40"/>
      <c r="AE11" s="40"/>
      <c r="AF11" s="45"/>
    </row>
    <row r="12" spans="3:32" ht="17.25" thickBot="1" x14ac:dyDescent="0.35">
      <c r="C12" s="53"/>
      <c r="D12" s="48"/>
      <c r="E12" s="48"/>
      <c r="F12" s="48"/>
      <c r="G12" s="48"/>
      <c r="H12" s="48"/>
      <c r="I12" s="48"/>
      <c r="J12" s="48"/>
      <c r="K12" s="40"/>
      <c r="L12" s="40"/>
      <c r="M12" s="40"/>
      <c r="N12" s="48"/>
      <c r="O12" s="48"/>
      <c r="P12" s="48"/>
      <c r="Q12" s="48"/>
      <c r="R12" s="48"/>
      <c r="S12" s="48"/>
      <c r="T12" s="48"/>
      <c r="U12" s="48"/>
      <c r="V12" s="40"/>
      <c r="W12" s="40"/>
      <c r="X12" s="40"/>
      <c r="Y12" s="48"/>
      <c r="Z12" s="48"/>
      <c r="AA12" s="48"/>
      <c r="AB12" s="48"/>
      <c r="AC12" s="48"/>
      <c r="AD12" s="48"/>
      <c r="AE12" s="48"/>
      <c r="AF12" s="54"/>
    </row>
    <row r="13" spans="3:32" x14ac:dyDescent="0.3">
      <c r="C13" s="61"/>
      <c r="D13" s="59"/>
      <c r="E13" s="59"/>
      <c r="F13" s="59"/>
      <c r="G13" s="59"/>
      <c r="H13" s="59"/>
      <c r="I13" s="59"/>
      <c r="J13" s="60"/>
      <c r="K13" s="41"/>
      <c r="L13" s="40"/>
      <c r="M13" s="47"/>
      <c r="N13" s="69"/>
      <c r="O13" s="70"/>
      <c r="P13" s="70"/>
      <c r="Q13" s="70"/>
      <c r="R13" s="70"/>
      <c r="S13" s="70"/>
      <c r="T13" s="70"/>
      <c r="U13" s="71"/>
      <c r="V13" s="41"/>
      <c r="W13" s="40"/>
      <c r="X13" s="47"/>
      <c r="Y13" s="78"/>
      <c r="Z13" s="79"/>
      <c r="AA13" s="79"/>
      <c r="AB13" s="79"/>
      <c r="AC13" s="79"/>
      <c r="AD13" s="79"/>
      <c r="AE13" s="79"/>
      <c r="AF13" s="80"/>
    </row>
    <row r="14" spans="3:32" x14ac:dyDescent="0.3">
      <c r="C14" s="62"/>
      <c r="D14" s="63"/>
      <c r="E14" s="63"/>
      <c r="F14" s="63"/>
      <c r="G14" s="63"/>
      <c r="H14" s="63"/>
      <c r="I14" s="63"/>
      <c r="J14" s="57"/>
      <c r="K14" s="41"/>
      <c r="L14" s="40"/>
      <c r="M14" s="47"/>
      <c r="N14" s="72"/>
      <c r="O14" s="73"/>
      <c r="P14" s="73"/>
      <c r="Q14" s="73"/>
      <c r="R14" s="73"/>
      <c r="S14" s="73"/>
      <c r="T14" s="73"/>
      <c r="U14" s="74"/>
      <c r="V14" s="41"/>
      <c r="W14" s="40"/>
      <c r="X14" s="47"/>
      <c r="Y14" s="81"/>
      <c r="Z14" s="82"/>
      <c r="AA14" s="82"/>
      <c r="AB14" s="82"/>
      <c r="AC14" s="82"/>
      <c r="AD14" s="82"/>
      <c r="AE14" s="82"/>
      <c r="AF14" s="83"/>
    </row>
    <row r="15" spans="3:32" x14ac:dyDescent="0.3">
      <c r="C15" s="62"/>
      <c r="D15" s="63"/>
      <c r="E15" s="63"/>
      <c r="F15" s="63"/>
      <c r="G15" s="63"/>
      <c r="H15" s="63"/>
      <c r="I15" s="63"/>
      <c r="J15" s="57"/>
      <c r="K15" s="41"/>
      <c r="L15" s="40"/>
      <c r="M15" s="47"/>
      <c r="N15" s="72"/>
      <c r="O15" s="73"/>
      <c r="P15" s="73"/>
      <c r="Q15" s="73"/>
      <c r="R15" s="73"/>
      <c r="S15" s="73"/>
      <c r="T15" s="73"/>
      <c r="U15" s="74"/>
      <c r="V15" s="41"/>
      <c r="W15" s="40"/>
      <c r="X15" s="47"/>
      <c r="Y15" s="81"/>
      <c r="Z15" s="82"/>
      <c r="AA15" s="82"/>
      <c r="AB15" s="82"/>
      <c r="AC15" s="82"/>
      <c r="AD15" s="82"/>
      <c r="AE15" s="82"/>
      <c r="AF15" s="83"/>
    </row>
    <row r="16" spans="3:32" x14ac:dyDescent="0.3">
      <c r="C16" s="62"/>
      <c r="D16" s="63" t="s">
        <v>139</v>
      </c>
      <c r="E16" s="63"/>
      <c r="F16" s="63"/>
      <c r="G16" s="63"/>
      <c r="H16" s="63"/>
      <c r="I16" s="63"/>
      <c r="J16" s="57"/>
      <c r="K16" s="41"/>
      <c r="L16" s="40"/>
      <c r="M16" s="47"/>
      <c r="N16" s="72"/>
      <c r="O16" s="73" t="s">
        <v>137</v>
      </c>
      <c r="P16" s="73"/>
      <c r="Q16" s="73"/>
      <c r="R16" s="73"/>
      <c r="S16" s="73"/>
      <c r="T16" s="73"/>
      <c r="U16" s="74"/>
      <c r="V16" s="41"/>
      <c r="W16" s="40"/>
      <c r="X16" s="47"/>
      <c r="Y16" s="81"/>
      <c r="Z16" s="82" t="s">
        <v>138</v>
      </c>
      <c r="AA16" s="82"/>
      <c r="AB16" s="82"/>
      <c r="AC16" s="82"/>
      <c r="AD16" s="82"/>
      <c r="AE16" s="82"/>
      <c r="AF16" s="83"/>
    </row>
    <row r="17" spans="3:39" x14ac:dyDescent="0.3">
      <c r="C17" s="62"/>
      <c r="D17" s="63"/>
      <c r="E17" s="63"/>
      <c r="F17" s="63"/>
      <c r="G17" s="63"/>
      <c r="H17" s="63"/>
      <c r="I17" s="63"/>
      <c r="J17" s="57"/>
      <c r="K17" s="41"/>
      <c r="L17" s="40"/>
      <c r="M17" s="47"/>
      <c r="N17" s="72"/>
      <c r="O17" s="73"/>
      <c r="P17" s="73"/>
      <c r="Q17" s="73"/>
      <c r="R17" s="73"/>
      <c r="S17" s="73"/>
      <c r="T17" s="73"/>
      <c r="U17" s="74"/>
      <c r="V17" s="41"/>
      <c r="W17" s="40"/>
      <c r="X17" s="47"/>
      <c r="Y17" s="81"/>
      <c r="Z17" s="82"/>
      <c r="AA17" s="82"/>
      <c r="AB17" s="82"/>
      <c r="AC17" s="82"/>
      <c r="AD17" s="82"/>
      <c r="AE17" s="82"/>
      <c r="AF17" s="83"/>
    </row>
    <row r="18" spans="3:39" x14ac:dyDescent="0.3">
      <c r="C18" s="62"/>
      <c r="D18" s="63"/>
      <c r="E18" s="63"/>
      <c r="F18" s="63"/>
      <c r="G18" s="63"/>
      <c r="H18" s="63"/>
      <c r="I18" s="63"/>
      <c r="J18" s="57"/>
      <c r="K18" s="41"/>
      <c r="L18" s="40"/>
      <c r="M18" s="47"/>
      <c r="N18" s="72"/>
      <c r="O18" s="73"/>
      <c r="P18" s="73"/>
      <c r="Q18" s="73"/>
      <c r="R18" s="73"/>
      <c r="S18" s="73"/>
      <c r="T18" s="73"/>
      <c r="U18" s="74"/>
      <c r="V18" s="41"/>
      <c r="W18" s="40"/>
      <c r="X18" s="47"/>
      <c r="Y18" s="81"/>
      <c r="Z18" s="82"/>
      <c r="AA18" s="82"/>
      <c r="AB18" s="82"/>
      <c r="AC18" s="82"/>
      <c r="AD18" s="82"/>
      <c r="AE18" s="82"/>
      <c r="AF18" s="83"/>
    </row>
    <row r="19" spans="3:39" x14ac:dyDescent="0.3">
      <c r="C19" s="62"/>
      <c r="D19" s="63"/>
      <c r="E19" s="63"/>
      <c r="F19" s="63"/>
      <c r="G19" s="63"/>
      <c r="H19" s="63"/>
      <c r="I19" s="63"/>
      <c r="J19" s="57"/>
      <c r="K19" s="41"/>
      <c r="L19" s="40"/>
      <c r="M19" s="47"/>
      <c r="N19" s="72"/>
      <c r="O19" s="73"/>
      <c r="P19" s="73"/>
      <c r="Q19" s="73"/>
      <c r="R19" s="73"/>
      <c r="S19" s="73"/>
      <c r="T19" s="73"/>
      <c r="U19" s="74"/>
      <c r="V19" s="41"/>
      <c r="W19" s="40"/>
      <c r="X19" s="47"/>
      <c r="Y19" s="81"/>
      <c r="Z19" s="82"/>
      <c r="AA19" s="82"/>
      <c r="AB19" s="82"/>
      <c r="AC19" s="82"/>
      <c r="AD19" s="82"/>
      <c r="AE19" s="82"/>
      <c r="AF19" s="83"/>
    </row>
    <row r="20" spans="3:39" ht="17.25" thickBot="1" x14ac:dyDescent="0.35">
      <c r="C20" s="64"/>
      <c r="D20" s="58"/>
      <c r="E20" s="58"/>
      <c r="F20" s="58"/>
      <c r="G20" s="58"/>
      <c r="H20" s="58"/>
      <c r="I20" s="58"/>
      <c r="J20" s="65"/>
      <c r="K20" s="41"/>
      <c r="L20" s="40"/>
      <c r="M20" s="47"/>
      <c r="N20" s="75"/>
      <c r="O20" s="76"/>
      <c r="P20" s="76"/>
      <c r="Q20" s="76"/>
      <c r="R20" s="76"/>
      <c r="S20" s="76"/>
      <c r="T20" s="76"/>
      <c r="U20" s="77"/>
      <c r="V20" s="41"/>
      <c r="W20" s="40"/>
      <c r="X20" s="47"/>
      <c r="Y20" s="84"/>
      <c r="Z20" s="85"/>
      <c r="AA20" s="85"/>
      <c r="AB20" s="85"/>
      <c r="AC20" s="85"/>
      <c r="AD20" s="85"/>
      <c r="AE20" s="85"/>
      <c r="AF20" s="86"/>
    </row>
    <row r="21" spans="3:39" x14ac:dyDescent="0.3">
      <c r="C21" s="51"/>
      <c r="D21" s="42"/>
      <c r="E21" s="42"/>
      <c r="F21" s="42"/>
      <c r="G21" s="42"/>
      <c r="H21" s="42"/>
      <c r="I21" s="42"/>
      <c r="J21" s="42"/>
      <c r="K21" s="40"/>
      <c r="L21" s="40"/>
      <c r="M21" s="40"/>
      <c r="N21" s="42"/>
      <c r="O21" s="42"/>
      <c r="P21" s="42"/>
      <c r="Q21" s="42"/>
      <c r="R21" s="42"/>
      <c r="S21" s="42"/>
      <c r="T21" s="42"/>
      <c r="U21" s="42"/>
      <c r="V21" s="40"/>
      <c r="W21" s="40"/>
      <c r="X21" s="40"/>
      <c r="Y21" s="42"/>
      <c r="Z21" s="42"/>
      <c r="AA21" s="42"/>
      <c r="AB21" s="42"/>
      <c r="AC21" s="42"/>
      <c r="AD21" s="42"/>
      <c r="AE21" s="42"/>
      <c r="AF21" s="52"/>
    </row>
    <row r="22" spans="3:39" x14ac:dyDescent="0.3">
      <c r="C22" s="44"/>
      <c r="D22" s="40"/>
      <c r="E22" s="40"/>
      <c r="F22" s="40"/>
      <c r="G22" s="40"/>
      <c r="H22" s="40"/>
      <c r="I22" s="40"/>
      <c r="J22" s="40"/>
      <c r="K22" s="40"/>
      <c r="L22" s="40"/>
      <c r="M22" s="40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  <c r="Z22" s="40"/>
      <c r="AA22" s="40"/>
      <c r="AB22" s="40"/>
      <c r="AC22" s="40"/>
      <c r="AD22" s="40"/>
      <c r="AE22" s="40"/>
      <c r="AF22" s="45"/>
    </row>
    <row r="23" spans="3:39" ht="17.25" thickBot="1" x14ac:dyDescent="0.35">
      <c r="C23" s="53"/>
      <c r="D23" s="48"/>
      <c r="E23" s="48"/>
      <c r="F23" s="48"/>
      <c r="G23" s="48"/>
      <c r="H23" s="48"/>
      <c r="I23" s="48"/>
      <c r="J23" s="48"/>
      <c r="K23" s="40"/>
      <c r="L23" s="40"/>
      <c r="M23" s="40"/>
      <c r="N23" s="48"/>
      <c r="O23" s="48"/>
      <c r="P23" s="48"/>
      <c r="Q23" s="48"/>
      <c r="R23" s="48"/>
      <c r="S23" s="48"/>
      <c r="T23" s="48"/>
      <c r="U23" s="48"/>
      <c r="V23" s="40"/>
      <c r="W23" s="40"/>
      <c r="X23" s="40"/>
      <c r="Y23" s="48"/>
      <c r="Z23" s="48"/>
      <c r="AA23" s="48"/>
      <c r="AB23" s="48"/>
      <c r="AC23" s="48"/>
      <c r="AD23" s="48"/>
      <c r="AE23" s="48"/>
      <c r="AF23" s="54"/>
    </row>
    <row r="24" spans="3:39" x14ac:dyDescent="0.3">
      <c r="C24" s="61"/>
      <c r="D24" s="59"/>
      <c r="E24" s="59"/>
      <c r="F24" s="59"/>
      <c r="G24" s="59"/>
      <c r="H24" s="59"/>
      <c r="I24" s="59"/>
      <c r="J24" s="60"/>
      <c r="K24" s="41"/>
      <c r="L24" s="40"/>
      <c r="M24" s="47"/>
      <c r="N24" s="69"/>
      <c r="O24" s="70"/>
      <c r="P24" s="70"/>
      <c r="Q24" s="70"/>
      <c r="R24" s="70"/>
      <c r="S24" s="70"/>
      <c r="T24" s="70"/>
      <c r="U24" s="71"/>
      <c r="V24" s="41"/>
      <c r="W24" s="40"/>
      <c r="X24" s="47"/>
      <c r="Y24" s="78"/>
      <c r="Z24" s="79"/>
      <c r="AA24" s="79"/>
      <c r="AB24" s="79"/>
      <c r="AC24" s="79"/>
      <c r="AD24" s="79"/>
      <c r="AE24" s="79"/>
      <c r="AF24" s="80"/>
    </row>
    <row r="25" spans="3:39" x14ac:dyDescent="0.3">
      <c r="C25" s="62"/>
      <c r="D25" s="63"/>
      <c r="E25" s="63"/>
      <c r="F25" s="63"/>
      <c r="G25" s="63"/>
      <c r="H25" s="63"/>
      <c r="I25" s="63"/>
      <c r="J25" s="57"/>
      <c r="K25" s="41"/>
      <c r="L25" s="40"/>
      <c r="M25" s="47"/>
      <c r="N25" s="72"/>
      <c r="O25" s="73"/>
      <c r="P25" s="73"/>
      <c r="Q25" s="73"/>
      <c r="R25" s="73"/>
      <c r="S25" s="73"/>
      <c r="T25" s="73"/>
      <c r="U25" s="74"/>
      <c r="V25" s="41"/>
      <c r="W25" s="40"/>
      <c r="X25" s="47"/>
      <c r="Y25" s="81"/>
      <c r="Z25" s="82"/>
      <c r="AA25" s="82"/>
      <c r="AB25" s="82"/>
      <c r="AC25" s="82"/>
      <c r="AD25" s="82"/>
      <c r="AE25" s="82"/>
      <c r="AF25" s="83"/>
    </row>
    <row r="26" spans="3:39" x14ac:dyDescent="0.3">
      <c r="C26" s="62"/>
      <c r="D26" s="63"/>
      <c r="E26" s="63"/>
      <c r="F26" s="63"/>
      <c r="G26" s="63"/>
      <c r="H26" s="63"/>
      <c r="I26" s="63"/>
      <c r="J26" s="57"/>
      <c r="K26" s="41"/>
      <c r="L26" s="40"/>
      <c r="M26" s="47"/>
      <c r="N26" s="72"/>
      <c r="O26" s="73"/>
      <c r="P26" s="73"/>
      <c r="Q26" s="73"/>
      <c r="R26" s="73"/>
      <c r="S26" s="73"/>
      <c r="T26" s="73"/>
      <c r="U26" s="74"/>
      <c r="V26" s="41"/>
      <c r="W26" s="40"/>
      <c r="X26" s="47"/>
      <c r="Y26" s="81"/>
      <c r="Z26" s="82"/>
      <c r="AA26" s="82"/>
      <c r="AB26" s="82"/>
      <c r="AC26" s="82"/>
      <c r="AD26" s="82"/>
      <c r="AE26" s="82"/>
      <c r="AF26" s="83"/>
    </row>
    <row r="27" spans="3:39" x14ac:dyDescent="0.3">
      <c r="C27" s="62"/>
      <c r="D27" s="63" t="s">
        <v>140</v>
      </c>
      <c r="E27" s="63"/>
      <c r="F27" s="63"/>
      <c r="G27" s="63"/>
      <c r="H27" s="63"/>
      <c r="I27" s="63"/>
      <c r="J27" s="57"/>
      <c r="K27" s="41"/>
      <c r="L27" s="40"/>
      <c r="M27" s="47"/>
      <c r="N27" s="72"/>
      <c r="O27" s="73" t="s">
        <v>141</v>
      </c>
      <c r="P27" s="73"/>
      <c r="Q27" s="73"/>
      <c r="R27" s="73"/>
      <c r="S27" s="73"/>
      <c r="T27" s="73"/>
      <c r="U27" s="74"/>
      <c r="V27" s="41"/>
      <c r="W27" s="40"/>
      <c r="X27" s="47"/>
      <c r="Y27" s="81"/>
      <c r="Z27" s="82" t="s">
        <v>142</v>
      </c>
      <c r="AA27" s="82"/>
      <c r="AB27" s="82"/>
      <c r="AC27" s="82"/>
      <c r="AD27" s="82"/>
      <c r="AE27" s="82"/>
      <c r="AF27" s="83"/>
    </row>
    <row r="28" spans="3:39" x14ac:dyDescent="0.3">
      <c r="C28" s="62"/>
      <c r="D28" s="63"/>
      <c r="E28" s="63"/>
      <c r="F28" s="63"/>
      <c r="G28" s="63"/>
      <c r="H28" s="63"/>
      <c r="I28" s="63"/>
      <c r="J28" s="57"/>
      <c r="K28" s="41"/>
      <c r="L28" s="40"/>
      <c r="M28" s="47"/>
      <c r="N28" s="72"/>
      <c r="O28" s="73"/>
      <c r="P28" s="73"/>
      <c r="Q28" s="73"/>
      <c r="R28" s="73"/>
      <c r="S28" s="73"/>
      <c r="T28" s="73"/>
      <c r="U28" s="74"/>
      <c r="V28" s="41"/>
      <c r="W28" s="40"/>
      <c r="X28" s="47"/>
      <c r="Y28" s="81"/>
      <c r="Z28" s="82"/>
      <c r="AA28" s="82"/>
      <c r="AB28" s="82"/>
      <c r="AC28" s="82"/>
      <c r="AD28" s="82"/>
      <c r="AE28" s="82"/>
      <c r="AF28" s="83"/>
    </row>
    <row r="29" spans="3:39" x14ac:dyDescent="0.3">
      <c r="C29" s="62"/>
      <c r="D29" s="63"/>
      <c r="E29" s="63"/>
      <c r="F29" s="63"/>
      <c r="G29" s="63"/>
      <c r="H29" s="63"/>
      <c r="I29" s="63"/>
      <c r="J29" s="57"/>
      <c r="K29" s="41"/>
      <c r="L29" s="40"/>
      <c r="M29" s="47"/>
      <c r="N29" s="72"/>
      <c r="O29" s="73"/>
      <c r="P29" s="73"/>
      <c r="Q29" s="73"/>
      <c r="R29" s="73"/>
      <c r="S29" s="73"/>
      <c r="T29" s="73"/>
      <c r="U29" s="74"/>
      <c r="V29" s="41"/>
      <c r="W29" s="40"/>
      <c r="X29" s="47"/>
      <c r="Y29" s="81"/>
      <c r="Z29" s="82"/>
      <c r="AA29" s="82"/>
      <c r="AB29" s="82"/>
      <c r="AC29" s="82"/>
      <c r="AD29" s="82"/>
      <c r="AE29" s="82"/>
      <c r="AF29" s="83"/>
      <c r="AI29" s="66"/>
      <c r="AK29" s="67"/>
      <c r="AM29" s="68"/>
    </row>
    <row r="30" spans="3:39" x14ac:dyDescent="0.3">
      <c r="C30" s="62"/>
      <c r="D30" s="63"/>
      <c r="E30" s="63"/>
      <c r="F30" s="63"/>
      <c r="G30" s="63"/>
      <c r="H30" s="63"/>
      <c r="I30" s="63"/>
      <c r="J30" s="57"/>
      <c r="K30" s="41"/>
      <c r="L30" s="40"/>
      <c r="M30" s="47"/>
      <c r="N30" s="72"/>
      <c r="O30" s="73"/>
      <c r="P30" s="73"/>
      <c r="Q30" s="73"/>
      <c r="R30" s="73"/>
      <c r="S30" s="73"/>
      <c r="T30" s="73"/>
      <c r="U30" s="74"/>
      <c r="V30" s="41"/>
      <c r="W30" s="40"/>
      <c r="X30" s="47"/>
      <c r="Y30" s="81"/>
      <c r="Z30" s="82"/>
      <c r="AA30" s="82"/>
      <c r="AB30" s="82"/>
      <c r="AC30" s="82"/>
      <c r="AD30" s="82"/>
      <c r="AE30" s="82"/>
      <c r="AF30" s="83"/>
    </row>
    <row r="31" spans="3:39" ht="17.25" thickBot="1" x14ac:dyDescent="0.35">
      <c r="C31" s="64"/>
      <c r="D31" s="58"/>
      <c r="E31" s="58"/>
      <c r="F31" s="58"/>
      <c r="G31" s="58"/>
      <c r="H31" s="58"/>
      <c r="I31" s="58"/>
      <c r="J31" s="65"/>
      <c r="K31" s="55"/>
      <c r="L31" s="46"/>
      <c r="M31" s="56"/>
      <c r="N31" s="75"/>
      <c r="O31" s="76"/>
      <c r="P31" s="76"/>
      <c r="Q31" s="76"/>
      <c r="R31" s="76"/>
      <c r="S31" s="76"/>
      <c r="T31" s="76"/>
      <c r="U31" s="77"/>
      <c r="V31" s="55"/>
      <c r="W31" s="46"/>
      <c r="X31" s="56"/>
      <c r="Y31" s="84"/>
      <c r="Z31" s="85"/>
      <c r="AA31" s="85"/>
      <c r="AB31" s="85"/>
      <c r="AC31" s="85"/>
      <c r="AD31" s="85"/>
      <c r="AE31" s="85"/>
      <c r="AF31" s="86"/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3:K36"/>
  <sheetViews>
    <sheetView workbookViewId="0">
      <selection activeCell="K37" sqref="K37"/>
    </sheetView>
  </sheetViews>
  <sheetFormatPr defaultRowHeight="16.5" x14ac:dyDescent="0.3"/>
  <sheetData>
    <row r="3" spans="5:11" x14ac:dyDescent="0.3">
      <c r="E3" s="87">
        <v>10</v>
      </c>
      <c r="F3" s="88">
        <v>0</v>
      </c>
      <c r="G3" s="88">
        <v>0</v>
      </c>
      <c r="H3" s="88">
        <v>8844</v>
      </c>
      <c r="I3">
        <f>H3/$H$36</f>
        <v>0.88439999999999996</v>
      </c>
      <c r="J3" s="88">
        <v>10</v>
      </c>
      <c r="K3">
        <f>J3*I3</f>
        <v>8.8439999999999994</v>
      </c>
    </row>
    <row r="4" spans="5:11" x14ac:dyDescent="0.3">
      <c r="E4" s="87" t="s">
        <v>150</v>
      </c>
      <c r="F4" s="88">
        <v>0</v>
      </c>
      <c r="G4" s="88">
        <v>0</v>
      </c>
      <c r="H4" s="89">
        <v>1000</v>
      </c>
      <c r="I4">
        <f t="shared" ref="I4:I35" si="0">H4/$H$36</f>
        <v>0.1</v>
      </c>
      <c r="J4">
        <v>15.5</v>
      </c>
      <c r="K4">
        <f t="shared" ref="K4:K35" si="1">J4*I4</f>
        <v>1.55</v>
      </c>
    </row>
    <row r="5" spans="5:11" x14ac:dyDescent="0.3">
      <c r="E5" s="87" t="s">
        <v>151</v>
      </c>
      <c r="F5" s="88">
        <v>0</v>
      </c>
      <c r="G5" s="88">
        <v>0</v>
      </c>
      <c r="H5" s="89">
        <v>7</v>
      </c>
      <c r="I5">
        <f t="shared" si="0"/>
        <v>6.9999999999999999E-4</v>
      </c>
      <c r="J5">
        <v>25.5</v>
      </c>
      <c r="K5">
        <f t="shared" si="1"/>
        <v>1.7850000000000001E-2</v>
      </c>
    </row>
    <row r="6" spans="5:11" x14ac:dyDescent="0.3">
      <c r="E6" s="87" t="s">
        <v>152</v>
      </c>
      <c r="F6" s="88">
        <v>0</v>
      </c>
      <c r="G6" s="88">
        <v>0</v>
      </c>
      <c r="H6" s="89">
        <v>7</v>
      </c>
      <c r="I6">
        <f t="shared" si="0"/>
        <v>6.9999999999999999E-4</v>
      </c>
      <c r="J6">
        <v>35.5</v>
      </c>
      <c r="K6">
        <f t="shared" si="1"/>
        <v>2.4850000000000001E-2</v>
      </c>
    </row>
    <row r="7" spans="5:11" x14ac:dyDescent="0.3">
      <c r="E7" s="87" t="s">
        <v>153</v>
      </c>
      <c r="F7" s="88">
        <v>0</v>
      </c>
      <c r="G7" s="88">
        <v>0</v>
      </c>
      <c r="H7" s="89">
        <v>7</v>
      </c>
      <c r="I7">
        <f t="shared" si="0"/>
        <v>6.9999999999999999E-4</v>
      </c>
      <c r="J7">
        <v>45.5</v>
      </c>
      <c r="K7">
        <f t="shared" si="1"/>
        <v>3.1849999999999996E-2</v>
      </c>
    </row>
    <row r="8" spans="5:11" x14ac:dyDescent="0.3">
      <c r="E8" s="87" t="s">
        <v>154</v>
      </c>
      <c r="F8" s="88">
        <v>0</v>
      </c>
      <c r="G8" s="88">
        <v>0</v>
      </c>
      <c r="H8" s="89">
        <v>6</v>
      </c>
      <c r="I8">
        <f t="shared" si="0"/>
        <v>5.9999999999999995E-4</v>
      </c>
      <c r="J8">
        <v>55.5</v>
      </c>
      <c r="K8">
        <f t="shared" si="1"/>
        <v>3.3299999999999996E-2</v>
      </c>
    </row>
    <row r="9" spans="5:11" x14ac:dyDescent="0.3">
      <c r="E9" s="87" t="s">
        <v>155</v>
      </c>
      <c r="F9" s="88">
        <v>0</v>
      </c>
      <c r="G9" s="88">
        <v>0</v>
      </c>
      <c r="H9" s="89">
        <v>6</v>
      </c>
      <c r="I9">
        <f t="shared" si="0"/>
        <v>5.9999999999999995E-4</v>
      </c>
      <c r="J9">
        <v>65.5</v>
      </c>
      <c r="K9">
        <f t="shared" si="1"/>
        <v>3.9299999999999995E-2</v>
      </c>
    </row>
    <row r="10" spans="5:11" x14ac:dyDescent="0.3">
      <c r="E10" s="87" t="s">
        <v>156</v>
      </c>
      <c r="F10" s="88">
        <v>0</v>
      </c>
      <c r="G10" s="88">
        <v>0</v>
      </c>
      <c r="H10" s="89">
        <v>6</v>
      </c>
      <c r="I10">
        <f t="shared" si="0"/>
        <v>5.9999999999999995E-4</v>
      </c>
      <c r="J10">
        <v>75.5</v>
      </c>
      <c r="K10">
        <f t="shared" si="1"/>
        <v>4.5299999999999993E-2</v>
      </c>
    </row>
    <row r="11" spans="5:11" x14ac:dyDescent="0.3">
      <c r="E11" s="87" t="s">
        <v>157</v>
      </c>
      <c r="F11" s="88">
        <v>0</v>
      </c>
      <c r="G11" s="88">
        <v>0</v>
      </c>
      <c r="H11" s="89">
        <v>6</v>
      </c>
      <c r="I11">
        <f t="shared" si="0"/>
        <v>5.9999999999999995E-4</v>
      </c>
      <c r="J11">
        <v>85.5</v>
      </c>
      <c r="K11">
        <f t="shared" si="1"/>
        <v>5.1299999999999998E-2</v>
      </c>
    </row>
    <row r="12" spans="5:11" x14ac:dyDescent="0.3">
      <c r="E12" s="87" t="s">
        <v>158</v>
      </c>
      <c r="F12" s="88">
        <v>0</v>
      </c>
      <c r="G12" s="88">
        <v>0</v>
      </c>
      <c r="H12" s="89">
        <v>6</v>
      </c>
      <c r="I12">
        <f t="shared" si="0"/>
        <v>5.9999999999999995E-4</v>
      </c>
      <c r="J12">
        <v>95.5</v>
      </c>
      <c r="K12">
        <f t="shared" si="1"/>
        <v>5.7299999999999997E-2</v>
      </c>
    </row>
    <row r="13" spans="5:11" x14ac:dyDescent="0.3">
      <c r="E13" s="87" t="s">
        <v>159</v>
      </c>
      <c r="F13" s="88">
        <v>0</v>
      </c>
      <c r="G13" s="88">
        <v>0</v>
      </c>
      <c r="H13" s="89">
        <v>5</v>
      </c>
      <c r="I13">
        <f t="shared" si="0"/>
        <v>5.0000000000000001E-4</v>
      </c>
      <c r="J13">
        <v>105.5</v>
      </c>
      <c r="K13">
        <f t="shared" si="1"/>
        <v>5.2749999999999998E-2</v>
      </c>
    </row>
    <row r="14" spans="5:11" x14ac:dyDescent="0.3">
      <c r="E14" s="87" t="s">
        <v>160</v>
      </c>
      <c r="F14" s="88">
        <v>0</v>
      </c>
      <c r="G14" s="88">
        <v>0</v>
      </c>
      <c r="H14" s="89">
        <v>5</v>
      </c>
      <c r="I14">
        <f t="shared" si="0"/>
        <v>5.0000000000000001E-4</v>
      </c>
      <c r="J14">
        <v>115.5</v>
      </c>
      <c r="K14">
        <f t="shared" si="1"/>
        <v>5.7750000000000003E-2</v>
      </c>
    </row>
    <row r="15" spans="5:11" x14ac:dyDescent="0.3">
      <c r="E15" s="87" t="s">
        <v>161</v>
      </c>
      <c r="F15" s="88">
        <v>0</v>
      </c>
      <c r="G15" s="88">
        <v>0</v>
      </c>
      <c r="H15" s="89">
        <v>5</v>
      </c>
      <c r="I15">
        <f t="shared" si="0"/>
        <v>5.0000000000000001E-4</v>
      </c>
      <c r="J15">
        <v>125.5</v>
      </c>
      <c r="K15">
        <f t="shared" si="1"/>
        <v>6.275E-2</v>
      </c>
    </row>
    <row r="16" spans="5:11" x14ac:dyDescent="0.3">
      <c r="E16" s="87" t="s">
        <v>162</v>
      </c>
      <c r="F16" s="88">
        <v>0</v>
      </c>
      <c r="G16" s="88">
        <v>0</v>
      </c>
      <c r="H16" s="89">
        <v>5</v>
      </c>
      <c r="I16">
        <f t="shared" si="0"/>
        <v>5.0000000000000001E-4</v>
      </c>
      <c r="J16">
        <v>135.5</v>
      </c>
      <c r="K16">
        <f t="shared" si="1"/>
        <v>6.7750000000000005E-2</v>
      </c>
    </row>
    <row r="17" spans="5:11" x14ac:dyDescent="0.3">
      <c r="E17" s="87" t="s">
        <v>163</v>
      </c>
      <c r="F17" s="88">
        <v>0</v>
      </c>
      <c r="G17" s="88">
        <v>0</v>
      </c>
      <c r="H17" s="89">
        <v>5</v>
      </c>
      <c r="I17">
        <f t="shared" si="0"/>
        <v>5.0000000000000001E-4</v>
      </c>
      <c r="J17">
        <v>145.5</v>
      </c>
      <c r="K17">
        <f t="shared" si="1"/>
        <v>7.2749999999999995E-2</v>
      </c>
    </row>
    <row r="18" spans="5:11" x14ac:dyDescent="0.3">
      <c r="E18" s="87" t="s">
        <v>164</v>
      </c>
      <c r="F18" s="88">
        <v>0</v>
      </c>
      <c r="G18" s="88">
        <v>0</v>
      </c>
      <c r="H18" s="89">
        <v>5</v>
      </c>
      <c r="I18">
        <f t="shared" si="0"/>
        <v>5.0000000000000001E-4</v>
      </c>
      <c r="J18">
        <v>155.5</v>
      </c>
      <c r="K18">
        <f t="shared" si="1"/>
        <v>7.775E-2</v>
      </c>
    </row>
    <row r="19" spans="5:11" x14ac:dyDescent="0.3">
      <c r="E19" s="87" t="s">
        <v>165</v>
      </c>
      <c r="F19" s="88">
        <v>0</v>
      </c>
      <c r="G19" s="88">
        <v>0</v>
      </c>
      <c r="H19" s="89">
        <v>5</v>
      </c>
      <c r="I19">
        <f t="shared" si="0"/>
        <v>5.0000000000000001E-4</v>
      </c>
      <c r="J19">
        <v>165.5</v>
      </c>
      <c r="K19">
        <f t="shared" si="1"/>
        <v>8.2750000000000004E-2</v>
      </c>
    </row>
    <row r="20" spans="5:11" x14ac:dyDescent="0.3">
      <c r="E20" s="87" t="s">
        <v>166</v>
      </c>
      <c r="F20" s="88">
        <v>0</v>
      </c>
      <c r="G20" s="88">
        <v>0</v>
      </c>
      <c r="H20" s="89">
        <v>5</v>
      </c>
      <c r="I20">
        <f t="shared" si="0"/>
        <v>5.0000000000000001E-4</v>
      </c>
      <c r="J20">
        <v>175.5</v>
      </c>
      <c r="K20">
        <f t="shared" si="1"/>
        <v>8.7750000000000009E-2</v>
      </c>
    </row>
    <row r="21" spans="5:11" x14ac:dyDescent="0.3">
      <c r="E21" s="87" t="s">
        <v>167</v>
      </c>
      <c r="F21" s="88">
        <v>0</v>
      </c>
      <c r="G21" s="88">
        <v>0</v>
      </c>
      <c r="H21" s="89">
        <v>5</v>
      </c>
      <c r="I21">
        <f t="shared" si="0"/>
        <v>5.0000000000000001E-4</v>
      </c>
      <c r="J21">
        <v>185.5</v>
      </c>
      <c r="K21">
        <f t="shared" si="1"/>
        <v>9.2749999999999999E-2</v>
      </c>
    </row>
    <row r="22" spans="5:11" x14ac:dyDescent="0.3">
      <c r="E22" s="87" t="s">
        <v>168</v>
      </c>
      <c r="F22" s="88">
        <v>0</v>
      </c>
      <c r="G22" s="88">
        <v>0</v>
      </c>
      <c r="H22" s="89">
        <v>4</v>
      </c>
      <c r="I22">
        <f t="shared" si="0"/>
        <v>4.0000000000000002E-4</v>
      </c>
      <c r="J22">
        <v>195.5</v>
      </c>
      <c r="K22">
        <f t="shared" si="1"/>
        <v>7.8200000000000006E-2</v>
      </c>
    </row>
    <row r="23" spans="5:11" x14ac:dyDescent="0.3">
      <c r="E23" s="87" t="s">
        <v>169</v>
      </c>
      <c r="F23" s="88">
        <v>0</v>
      </c>
      <c r="G23" s="88">
        <v>0</v>
      </c>
      <c r="H23" s="89">
        <v>4</v>
      </c>
      <c r="I23">
        <f t="shared" si="0"/>
        <v>4.0000000000000002E-4</v>
      </c>
      <c r="J23">
        <v>205.5</v>
      </c>
      <c r="K23">
        <f t="shared" si="1"/>
        <v>8.2200000000000009E-2</v>
      </c>
    </row>
    <row r="24" spans="5:11" x14ac:dyDescent="0.3">
      <c r="E24" s="87" t="s">
        <v>170</v>
      </c>
      <c r="F24" s="88">
        <v>0</v>
      </c>
      <c r="G24" s="88">
        <v>0</v>
      </c>
      <c r="H24" s="89">
        <v>4</v>
      </c>
      <c r="I24">
        <f t="shared" si="0"/>
        <v>4.0000000000000002E-4</v>
      </c>
      <c r="J24">
        <v>215.5</v>
      </c>
      <c r="K24">
        <f t="shared" si="1"/>
        <v>8.6199999999999999E-2</v>
      </c>
    </row>
    <row r="25" spans="5:11" x14ac:dyDescent="0.3">
      <c r="E25" s="87" t="s">
        <v>171</v>
      </c>
      <c r="F25" s="88">
        <v>0</v>
      </c>
      <c r="G25" s="88">
        <v>0</v>
      </c>
      <c r="H25" s="89">
        <v>4</v>
      </c>
      <c r="I25">
        <f t="shared" si="0"/>
        <v>4.0000000000000002E-4</v>
      </c>
      <c r="J25">
        <v>225.5</v>
      </c>
      <c r="K25">
        <f t="shared" si="1"/>
        <v>9.0200000000000002E-2</v>
      </c>
    </row>
    <row r="26" spans="5:11" x14ac:dyDescent="0.3">
      <c r="E26" s="87" t="s">
        <v>172</v>
      </c>
      <c r="F26" s="88">
        <v>0</v>
      </c>
      <c r="G26" s="88">
        <v>0</v>
      </c>
      <c r="H26" s="89">
        <v>4</v>
      </c>
      <c r="I26">
        <f t="shared" si="0"/>
        <v>4.0000000000000002E-4</v>
      </c>
      <c r="J26">
        <v>235.5</v>
      </c>
      <c r="K26">
        <f t="shared" si="1"/>
        <v>9.4200000000000006E-2</v>
      </c>
    </row>
    <row r="27" spans="5:11" x14ac:dyDescent="0.3">
      <c r="E27" s="87" t="s">
        <v>173</v>
      </c>
      <c r="F27" s="88">
        <v>0</v>
      </c>
      <c r="G27" s="88">
        <v>0</v>
      </c>
      <c r="H27" s="89">
        <v>4</v>
      </c>
      <c r="I27">
        <f t="shared" si="0"/>
        <v>4.0000000000000002E-4</v>
      </c>
      <c r="J27">
        <v>245.5</v>
      </c>
      <c r="K27">
        <f t="shared" si="1"/>
        <v>9.820000000000001E-2</v>
      </c>
    </row>
    <row r="28" spans="5:11" x14ac:dyDescent="0.3">
      <c r="E28" s="87" t="s">
        <v>174</v>
      </c>
      <c r="F28" s="88">
        <v>0</v>
      </c>
      <c r="G28" s="88">
        <v>0</v>
      </c>
      <c r="H28" s="89">
        <v>4</v>
      </c>
      <c r="I28">
        <f t="shared" si="0"/>
        <v>4.0000000000000002E-4</v>
      </c>
      <c r="J28">
        <v>255.5</v>
      </c>
      <c r="K28">
        <f t="shared" si="1"/>
        <v>0.1022</v>
      </c>
    </row>
    <row r="29" spans="5:11" x14ac:dyDescent="0.3">
      <c r="E29" s="87" t="s">
        <v>175</v>
      </c>
      <c r="F29" s="88">
        <v>0</v>
      </c>
      <c r="G29" s="88">
        <v>0</v>
      </c>
      <c r="H29" s="89">
        <v>4</v>
      </c>
      <c r="I29">
        <f t="shared" si="0"/>
        <v>4.0000000000000002E-4</v>
      </c>
      <c r="J29">
        <v>265.5</v>
      </c>
      <c r="K29">
        <f t="shared" si="1"/>
        <v>0.1062</v>
      </c>
    </row>
    <row r="30" spans="5:11" x14ac:dyDescent="0.3">
      <c r="E30" s="87" t="s">
        <v>176</v>
      </c>
      <c r="F30" s="88">
        <v>0</v>
      </c>
      <c r="G30" s="88">
        <v>0</v>
      </c>
      <c r="H30" s="89">
        <v>4</v>
      </c>
      <c r="I30">
        <f t="shared" si="0"/>
        <v>4.0000000000000002E-4</v>
      </c>
      <c r="J30">
        <v>275.5</v>
      </c>
      <c r="K30">
        <f t="shared" si="1"/>
        <v>0.11020000000000001</v>
      </c>
    </row>
    <row r="31" spans="5:11" x14ac:dyDescent="0.3">
      <c r="E31" s="87" t="s">
        <v>177</v>
      </c>
      <c r="F31" s="88">
        <v>0</v>
      </c>
      <c r="G31" s="88">
        <v>0</v>
      </c>
      <c r="H31" s="89">
        <v>4</v>
      </c>
      <c r="I31">
        <f t="shared" si="0"/>
        <v>4.0000000000000002E-4</v>
      </c>
      <c r="J31">
        <v>285.5</v>
      </c>
      <c r="K31">
        <f t="shared" si="1"/>
        <v>0.11420000000000001</v>
      </c>
    </row>
    <row r="32" spans="5:11" x14ac:dyDescent="0.3">
      <c r="E32" s="87" t="s">
        <v>178</v>
      </c>
      <c r="F32" s="88">
        <v>0</v>
      </c>
      <c r="G32" s="88">
        <v>0</v>
      </c>
      <c r="H32" s="89">
        <v>4</v>
      </c>
      <c r="I32">
        <f t="shared" si="0"/>
        <v>4.0000000000000002E-4</v>
      </c>
      <c r="J32">
        <v>295.5</v>
      </c>
      <c r="K32">
        <f t="shared" si="1"/>
        <v>0.1182</v>
      </c>
    </row>
    <row r="33" spans="5:11" x14ac:dyDescent="0.3">
      <c r="E33" s="90">
        <v>500</v>
      </c>
      <c r="F33" s="91">
        <v>2</v>
      </c>
      <c r="G33" s="90">
        <v>70008</v>
      </c>
      <c r="H33" s="89">
        <v>3</v>
      </c>
      <c r="I33">
        <f t="shared" si="0"/>
        <v>2.9999999999999997E-4</v>
      </c>
      <c r="J33">
        <v>500</v>
      </c>
      <c r="K33">
        <f t="shared" si="1"/>
        <v>0.15</v>
      </c>
    </row>
    <row r="34" spans="5:11" x14ac:dyDescent="0.3">
      <c r="E34" s="90">
        <v>1000</v>
      </c>
      <c r="F34" s="91">
        <v>3</v>
      </c>
      <c r="G34" s="90">
        <v>70009</v>
      </c>
      <c r="H34" s="89">
        <v>2</v>
      </c>
      <c r="I34">
        <f t="shared" si="0"/>
        <v>2.0000000000000001E-4</v>
      </c>
      <c r="J34">
        <v>1000</v>
      </c>
      <c r="K34">
        <f t="shared" si="1"/>
        <v>0.2</v>
      </c>
    </row>
    <row r="35" spans="5:11" x14ac:dyDescent="0.3">
      <c r="E35" s="90">
        <v>3000</v>
      </c>
      <c r="F35" s="91">
        <v>4</v>
      </c>
      <c r="G35" s="90">
        <v>70010</v>
      </c>
      <c r="H35" s="89">
        <v>1</v>
      </c>
      <c r="I35">
        <f t="shared" si="0"/>
        <v>1E-4</v>
      </c>
      <c r="J35">
        <v>3000</v>
      </c>
      <c r="K35">
        <f t="shared" si="1"/>
        <v>0.3</v>
      </c>
    </row>
    <row r="36" spans="5:11" x14ac:dyDescent="0.3">
      <c r="H36">
        <f>SUM(H3:H35)+10</f>
        <v>10000</v>
      </c>
      <c r="K36">
        <f>SUM(K3:K35)</f>
        <v>13.080000000000002</v>
      </c>
    </row>
  </sheetData>
  <phoneticPr fontId="1" type="noConversion"/>
  <pageMargins left="0.7" right="0.7" top="0.75" bottom="0.75" header="0.3" footer="0.3"/>
  <pageSetup paperSize="9" orientation="portrait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7</vt:i4>
      </vt:variant>
    </vt:vector>
  </HeadingPairs>
  <TitlesOfParts>
    <vt:vector size="7" baseType="lpstr">
      <vt:lpstr>개요</vt:lpstr>
      <vt:lpstr>작물 업그레이드 UI</vt:lpstr>
      <vt:lpstr>조합 UI</vt:lpstr>
      <vt:lpstr>홈가든 시즌 6 컬렉션 UI</vt:lpstr>
      <vt:lpstr>카드 계산</vt:lpstr>
      <vt:lpstr>Sheet2</vt:lpstr>
      <vt:lpstr>Sheet3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안명선</dc:creator>
  <cp:lastModifiedBy>안명선</cp:lastModifiedBy>
  <dcterms:created xsi:type="dcterms:W3CDTF">2018-03-15T05:16:39Z</dcterms:created>
  <dcterms:modified xsi:type="dcterms:W3CDTF">2018-05-14T13:32:22Z</dcterms:modified>
</cp:coreProperties>
</file>